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Google Drive\Marketing\Templates\UK Templates\Mileage Log\"/>
    </mc:Choice>
  </mc:AlternateContent>
  <bookViews>
    <workbookView xWindow="0" yWindow="0" windowWidth="20490" windowHeight="7155" activeTab="1"/>
  </bookViews>
  <sheets>
    <sheet name="Example Mileage Log" sheetId="4" r:id="rId1"/>
    <sheet name="Blank Mileage Log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5" l="1"/>
  <c r="I16" i="5"/>
  <c r="K38" i="5"/>
  <c r="I38" i="5"/>
  <c r="I37" i="5"/>
  <c r="K37" i="5" s="1"/>
  <c r="I36" i="5"/>
  <c r="K36" i="5" s="1"/>
  <c r="K35" i="5"/>
  <c r="I35" i="5"/>
  <c r="K34" i="5"/>
  <c r="I34" i="5"/>
  <c r="I33" i="5"/>
  <c r="K33" i="5" s="1"/>
  <c r="I32" i="5"/>
  <c r="K32" i="5" s="1"/>
  <c r="K31" i="5"/>
  <c r="I31" i="5"/>
  <c r="K30" i="5"/>
  <c r="I30" i="5"/>
  <c r="I29" i="5"/>
  <c r="K29" i="5" s="1"/>
  <c r="I28" i="5"/>
  <c r="K28" i="5" s="1"/>
  <c r="K27" i="5"/>
  <c r="I27" i="5"/>
  <c r="K26" i="5"/>
  <c r="I26" i="5"/>
  <c r="I25" i="5"/>
  <c r="K25" i="5" s="1"/>
  <c r="I24" i="5"/>
  <c r="K24" i="5" s="1"/>
  <c r="K23" i="5"/>
  <c r="I23" i="5"/>
  <c r="K22" i="5"/>
  <c r="I22" i="5"/>
  <c r="I21" i="5"/>
  <c r="K21" i="5" s="1"/>
  <c r="I20" i="5"/>
  <c r="K20" i="5" s="1"/>
  <c r="K19" i="5"/>
  <c r="I19" i="5"/>
  <c r="K18" i="5"/>
  <c r="I18" i="5"/>
  <c r="I17" i="5"/>
  <c r="K17" i="5" s="1"/>
  <c r="K16" i="5"/>
  <c r="K15" i="5"/>
  <c r="K14" i="5"/>
  <c r="L14" i="5" s="1"/>
  <c r="P11" i="5"/>
  <c r="Q7" i="5"/>
  <c r="Q8" i="5" s="1"/>
  <c r="P11" i="4"/>
  <c r="I38" i="4"/>
  <c r="K38" i="4" s="1"/>
  <c r="I37" i="4"/>
  <c r="K37" i="4" s="1"/>
  <c r="I36" i="4"/>
  <c r="K36" i="4" s="1"/>
  <c r="I35" i="4"/>
  <c r="K35" i="4" s="1"/>
  <c r="I34" i="4"/>
  <c r="K34" i="4" s="1"/>
  <c r="I24" i="4"/>
  <c r="L18" i="5" l="1"/>
  <c r="L21" i="5"/>
  <c r="L16" i="5"/>
  <c r="L26" i="5"/>
  <c r="L37" i="5"/>
  <c r="L24" i="5"/>
  <c r="L20" i="5"/>
  <c r="L28" i="5"/>
  <c r="L36" i="5"/>
  <c r="L29" i="5"/>
  <c r="L34" i="5"/>
  <c r="L32" i="5"/>
  <c r="L17" i="5"/>
  <c r="L22" i="5"/>
  <c r="L25" i="5"/>
  <c r="L30" i="5"/>
  <c r="L33" i="5"/>
  <c r="L38" i="5"/>
  <c r="L15" i="5"/>
  <c r="L23" i="5"/>
  <c r="L31" i="5"/>
  <c r="L35" i="5"/>
  <c r="J42" i="5"/>
  <c r="L19" i="5"/>
  <c r="L27" i="5"/>
  <c r="J44" i="5" l="1"/>
  <c r="I19" i="4"/>
  <c r="K19" i="4" s="1"/>
  <c r="I33" i="4"/>
  <c r="I32" i="4"/>
  <c r="I31" i="4"/>
  <c r="I30" i="4"/>
  <c r="I29" i="4"/>
  <c r="I28" i="4"/>
  <c r="K28" i="4" s="1"/>
  <c r="I27" i="4"/>
  <c r="I26" i="4"/>
  <c r="I25" i="4"/>
  <c r="K25" i="4" s="1"/>
  <c r="I23" i="4"/>
  <c r="K23" i="4" s="1"/>
  <c r="I22" i="4"/>
  <c r="K22" i="4" s="1"/>
  <c r="I21" i="4"/>
  <c r="K21" i="4" s="1"/>
  <c r="I20" i="4"/>
  <c r="K20" i="4" s="1"/>
  <c r="I18" i="4"/>
  <c r="K18" i="4" s="1"/>
  <c r="I15" i="4"/>
  <c r="K15" i="4" s="1"/>
  <c r="I16" i="4"/>
  <c r="K16" i="4" s="1"/>
  <c r="I17" i="4"/>
  <c r="K17" i="4" s="1"/>
  <c r="K33" i="4"/>
  <c r="K31" i="4"/>
  <c r="K30" i="4"/>
  <c r="K29" i="4"/>
  <c r="K27" i="4"/>
  <c r="K26" i="4"/>
  <c r="K24" i="4"/>
  <c r="K14" i="4"/>
  <c r="L26" i="4" l="1"/>
  <c r="L30" i="4"/>
  <c r="L27" i="4"/>
  <c r="L31" i="4"/>
  <c r="L14" i="4"/>
  <c r="L28" i="4"/>
  <c r="L29" i="4"/>
  <c r="L16" i="4"/>
  <c r="L15" i="4"/>
  <c r="L20" i="4"/>
  <c r="L19" i="4"/>
  <c r="L17" i="4"/>
  <c r="L25" i="4"/>
  <c r="L18" i="4"/>
  <c r="L22" i="4"/>
  <c r="L23" i="4"/>
  <c r="L24" i="4"/>
  <c r="L21" i="4"/>
  <c r="K32" i="4" l="1"/>
  <c r="L32" i="4" l="1"/>
  <c r="L34" i="4"/>
  <c r="J42" i="4"/>
  <c r="L36" i="4"/>
  <c r="L37" i="4"/>
  <c r="L38" i="4"/>
  <c r="L35" i="4"/>
  <c r="L33" i="4"/>
  <c r="J44" i="4" l="1"/>
  <c r="Q7" i="4"/>
  <c r="Q8" i="4" s="1"/>
</calcChain>
</file>

<file path=xl/sharedStrings.xml><?xml version="1.0" encoding="utf-8"?>
<sst xmlns="http://schemas.openxmlformats.org/spreadsheetml/2006/main" count="85" uniqueCount="41">
  <si>
    <t>Date</t>
  </si>
  <si>
    <t>Journey</t>
  </si>
  <si>
    <t>Time Out</t>
  </si>
  <si>
    <t>To</t>
  </si>
  <si>
    <t>Time Back</t>
  </si>
  <si>
    <t>From</t>
  </si>
  <si>
    <t>Company</t>
  </si>
  <si>
    <t>Name</t>
  </si>
  <si>
    <t>Description</t>
  </si>
  <si>
    <t>Year Ending</t>
  </si>
  <si>
    <t>Mileage Reading</t>
  </si>
  <si>
    <t>Start</t>
  </si>
  <si>
    <t>Finnish</t>
  </si>
  <si>
    <t>Expenses</t>
  </si>
  <si>
    <t xml:space="preserve">Distance Travelled </t>
  </si>
  <si>
    <r>
      <t xml:space="preserve">Mileage Reading - </t>
    </r>
    <r>
      <rPr>
        <b/>
        <sz val="11"/>
        <color theme="1"/>
        <rFont val="Calibri"/>
        <family val="2"/>
        <scheme val="minor"/>
      </rPr>
      <t>START</t>
    </r>
  </si>
  <si>
    <r>
      <t xml:space="preserve">Mileage Reading - </t>
    </r>
    <r>
      <rPr>
        <b/>
        <sz val="11"/>
        <color theme="1"/>
        <rFont val="Calibri"/>
        <family val="2"/>
        <scheme val="minor"/>
      </rPr>
      <t>END</t>
    </r>
  </si>
  <si>
    <t>Quick Calculation</t>
  </si>
  <si>
    <t>OXFORD</t>
  </si>
  <si>
    <t>Total Mileage</t>
  </si>
  <si>
    <t>Total Expenses</t>
  </si>
  <si>
    <t>LONDON</t>
  </si>
  <si>
    <t>R</t>
  </si>
  <si>
    <t>Kilometres</t>
  </si>
  <si>
    <t>Miles</t>
  </si>
  <si>
    <t>Dave Smith</t>
  </si>
  <si>
    <t>5th April 2016</t>
  </si>
  <si>
    <t xml:space="preserve">DS Bikes </t>
  </si>
  <si>
    <t>X</t>
  </si>
  <si>
    <t>Supplier Meeting</t>
  </si>
  <si>
    <t>BRIGHTON</t>
  </si>
  <si>
    <t>Bike Expo</t>
  </si>
  <si>
    <t>BIRMINGHAM</t>
  </si>
  <si>
    <t>MANCHESTER</t>
  </si>
  <si>
    <t>Sales Pitch</t>
  </si>
  <si>
    <t>How to Use the Mileage Log</t>
  </si>
  <si>
    <t>More Great Tools from Zervant:</t>
  </si>
  <si>
    <t>Instructions:</t>
  </si>
  <si>
    <t>Free Accounting</t>
  </si>
  <si>
    <t>Online Invoicing Software</t>
  </si>
  <si>
    <t>(Meeting, Site Visit...)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</si>
</sst>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&quot; miles&quot;"/>
    <numFmt numFmtId="168" formatCode="&quot;£&quot;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B4C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.5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4C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/>
      <right style="thin">
        <color auto="1"/>
      </right>
      <top style="thin">
        <color indexed="64"/>
      </top>
      <bottom style="thin">
        <color theme="2"/>
      </bottom>
      <diagonal/>
    </border>
    <border>
      <left/>
      <right style="thin">
        <color auto="1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4" fillId="2" borderId="9" xfId="0" applyFont="1" applyFill="1" applyBorder="1"/>
    <xf numFmtId="0" fontId="0" fillId="2" borderId="10" xfId="0" applyFont="1" applyFill="1" applyBorder="1"/>
    <xf numFmtId="0" fontId="0" fillId="2" borderId="27" xfId="0" applyFont="1" applyFill="1" applyBorder="1"/>
    <xf numFmtId="0" fontId="4" fillId="2" borderId="11" xfId="0" applyFont="1" applyFill="1" applyBorder="1" applyAlignment="1">
      <alignment horizontal="left" indent="1"/>
    </xf>
    <xf numFmtId="0" fontId="2" fillId="2" borderId="0" xfId="0" applyFont="1" applyFill="1" applyBorder="1"/>
    <xf numFmtId="0" fontId="0" fillId="2" borderId="0" xfId="0" applyFont="1" applyFill="1" applyBorder="1"/>
    <xf numFmtId="0" fontId="0" fillId="2" borderId="28" xfId="0" applyFont="1" applyFill="1" applyBorder="1"/>
    <xf numFmtId="0" fontId="4" fillId="2" borderId="11" xfId="0" applyFont="1" applyFill="1" applyBorder="1"/>
    <xf numFmtId="0" fontId="6" fillId="2" borderId="11" xfId="3" applyFont="1" applyFill="1" applyBorder="1" applyAlignment="1">
      <alignment horizontal="left" indent="1"/>
    </xf>
    <xf numFmtId="0" fontId="0" fillId="2" borderId="12" xfId="0" applyFont="1" applyFill="1" applyBorder="1"/>
    <xf numFmtId="0" fontId="0" fillId="2" borderId="29" xfId="0" applyFont="1" applyFill="1" applyBorder="1"/>
    <xf numFmtId="0" fontId="0" fillId="2" borderId="30" xfId="0" applyFont="1" applyFill="1" applyBorder="1"/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left"/>
    </xf>
    <xf numFmtId="0" fontId="2" fillId="2" borderId="13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13" xfId="0" applyFont="1" applyFill="1" applyBorder="1"/>
    <xf numFmtId="0" fontId="7" fillId="2" borderId="0" xfId="3" applyFont="1" applyFill="1" applyBorder="1"/>
    <xf numFmtId="0" fontId="7" fillId="2" borderId="28" xfId="3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3" fontId="12" fillId="3" borderId="1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20" fontId="12" fillId="3" borderId="9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20" fontId="12" fillId="3" borderId="11" xfId="0" applyNumberFormat="1" applyFont="1" applyFill="1" applyBorder="1" applyAlignment="1">
      <alignment horizontal="center" vertical="center"/>
    </xf>
    <xf numFmtId="14" fontId="12" fillId="3" borderId="22" xfId="0" applyNumberFormat="1" applyFont="1" applyFill="1" applyBorder="1" applyAlignment="1">
      <alignment horizontal="center" vertical="center"/>
    </xf>
    <xf numFmtId="14" fontId="12" fillId="3" borderId="23" xfId="0" applyNumberFormat="1" applyFont="1" applyFill="1" applyBorder="1" applyAlignment="1">
      <alignment horizontal="center" vertical="center"/>
    </xf>
    <xf numFmtId="14" fontId="12" fillId="3" borderId="24" xfId="0" applyNumberFormat="1" applyFont="1" applyFill="1" applyBorder="1" applyAlignment="1">
      <alignment horizontal="center" vertical="center"/>
    </xf>
    <xf numFmtId="168" fontId="0" fillId="2" borderId="0" xfId="0" applyNumberFormat="1" applyFill="1"/>
    <xf numFmtId="0" fontId="9" fillId="3" borderId="9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3" fontId="12" fillId="2" borderId="40" xfId="0" applyNumberFormat="1" applyFont="1" applyFill="1" applyBorder="1" applyAlignment="1">
      <alignment horizontal="center" vertical="center"/>
    </xf>
    <xf numFmtId="3" fontId="12" fillId="2" borderId="41" xfId="0" applyNumberFormat="1" applyFont="1" applyFill="1" applyBorder="1" applyAlignment="1">
      <alignment horizontal="center" vertical="center"/>
    </xf>
    <xf numFmtId="20" fontId="12" fillId="2" borderId="44" xfId="0" applyNumberFormat="1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168" fontId="12" fillId="3" borderId="46" xfId="0" applyNumberFormat="1" applyFont="1" applyFill="1" applyBorder="1" applyAlignment="1">
      <alignment horizontal="center" vertical="center"/>
    </xf>
    <xf numFmtId="168" fontId="12" fillId="3" borderId="47" xfId="0" applyNumberFormat="1" applyFont="1" applyFill="1" applyBorder="1" applyAlignment="1">
      <alignment horizontal="center" vertical="center"/>
    </xf>
    <xf numFmtId="168" fontId="12" fillId="3" borderId="48" xfId="0" applyNumberFormat="1" applyFont="1" applyFill="1" applyBorder="1" applyAlignment="1">
      <alignment horizontal="center" vertical="center"/>
    </xf>
    <xf numFmtId="3" fontId="12" fillId="2" borderId="49" xfId="0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9" xfId="0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20" fontId="12" fillId="3" borderId="25" xfId="0" applyNumberFormat="1" applyFont="1" applyFill="1" applyBorder="1" applyAlignment="1">
      <alignment horizontal="center" vertical="center"/>
    </xf>
    <xf numFmtId="20" fontId="12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0" borderId="50" xfId="0" applyFont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>
      <alignment horizontal="center" vertical="center"/>
    </xf>
    <xf numFmtId="0" fontId="0" fillId="2" borderId="39" xfId="0" applyFill="1" applyBorder="1"/>
    <xf numFmtId="0" fontId="5" fillId="4" borderId="39" xfId="0" applyFont="1" applyFill="1" applyBorder="1" applyAlignment="1">
      <alignment horizontal="center" vertical="center"/>
    </xf>
    <xf numFmtId="166" fontId="8" fillId="2" borderId="4" xfId="1" applyNumberFormat="1" applyFont="1" applyFill="1" applyBorder="1" applyAlignment="1">
      <alignment vertical="center"/>
    </xf>
    <xf numFmtId="167" fontId="8" fillId="3" borderId="4" xfId="0" applyNumberFormat="1" applyFont="1" applyFill="1" applyBorder="1" applyAlignment="1">
      <alignment horizontal="center" vertical="center"/>
    </xf>
    <xf numFmtId="168" fontId="10" fillId="3" borderId="6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51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166" fontId="8" fillId="2" borderId="20" xfId="1" applyNumberFormat="1" applyFont="1" applyFill="1" applyBorder="1" applyAlignment="1">
      <alignment vertical="center"/>
    </xf>
    <xf numFmtId="166" fontId="8" fillId="2" borderId="47" xfId="1" applyNumberFormat="1" applyFont="1" applyFill="1" applyBorder="1" applyAlignment="1">
      <alignment vertical="center"/>
    </xf>
    <xf numFmtId="167" fontId="8" fillId="3" borderId="47" xfId="0" applyNumberFormat="1" applyFont="1" applyFill="1" applyBorder="1" applyAlignment="1">
      <alignment horizontal="center" vertical="center"/>
    </xf>
    <xf numFmtId="168" fontId="10" fillId="3" borderId="48" xfId="2" applyNumberFormat="1" applyFont="1" applyFill="1" applyBorder="1" applyAlignment="1">
      <alignment horizontal="center" vertical="center"/>
    </xf>
    <xf numFmtId="167" fontId="12" fillId="2" borderId="42" xfId="0" applyNumberFormat="1" applyFont="1" applyFill="1" applyBorder="1" applyAlignment="1">
      <alignment horizontal="center" vertical="center"/>
    </xf>
    <xf numFmtId="167" fontId="12" fillId="2" borderId="43" xfId="0" applyNumberFormat="1" applyFont="1" applyFill="1" applyBorder="1" applyAlignment="1">
      <alignment horizontal="center" vertical="center"/>
    </xf>
    <xf numFmtId="167" fontId="12" fillId="2" borderId="49" xfId="0" applyNumberFormat="1" applyFont="1" applyFill="1" applyBorder="1" applyAlignment="1">
      <alignment horizontal="center" vertical="center"/>
    </xf>
    <xf numFmtId="167" fontId="12" fillId="2" borderId="50" xfId="0" applyNumberFormat="1" applyFont="1" applyFill="1" applyBorder="1" applyAlignment="1">
      <alignment horizontal="center" vertical="center"/>
    </xf>
    <xf numFmtId="0" fontId="6" fillId="0" borderId="0" xfId="3"/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13" fillId="4" borderId="17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3" fillId="4" borderId="31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51" xfId="0" applyBorder="1" applyAlignment="1"/>
    <xf numFmtId="0" fontId="2" fillId="2" borderId="3" xfId="0" applyFont="1" applyFill="1" applyBorder="1" applyAlignment="1">
      <alignment horizontal="left"/>
    </xf>
    <xf numFmtId="0" fontId="0" fillId="0" borderId="28" xfId="0" applyBorder="1" applyAlignment="1"/>
    <xf numFmtId="0" fontId="2" fillId="2" borderId="5" xfId="0" applyFont="1" applyFill="1" applyBorder="1" applyAlignment="1">
      <alignment horizontal="left"/>
    </xf>
    <xf numFmtId="0" fontId="0" fillId="0" borderId="38" xfId="0" applyBorder="1" applyAlignment="1">
      <alignment horizontal="left"/>
    </xf>
    <xf numFmtId="0" fontId="3" fillId="2" borderId="35" xfId="0" applyFont="1" applyFill="1" applyBorder="1" applyAlignment="1"/>
    <xf numFmtId="0" fontId="0" fillId="0" borderId="2" xfId="0" applyBorder="1" applyAlignment="1"/>
    <xf numFmtId="0" fontId="3" fillId="2" borderId="11" xfId="0" applyFont="1" applyFill="1" applyBorder="1" applyAlignment="1"/>
    <xf numFmtId="0" fontId="0" fillId="0" borderId="4" xfId="0" applyBorder="1" applyAlignment="1"/>
    <xf numFmtId="0" fontId="3" fillId="2" borderId="2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29" xfId="0" applyBorder="1" applyAlignment="1"/>
    <xf numFmtId="2" fontId="0" fillId="2" borderId="15" xfId="0" applyNumberFormat="1" applyFill="1" applyBorder="1" applyAlignment="1"/>
    <xf numFmtId="2" fontId="0" fillId="0" borderId="16" xfId="0" applyNumberFormat="1" applyBorder="1" applyAlignment="1"/>
    <xf numFmtId="0" fontId="0" fillId="0" borderId="16" xfId="0" applyBorder="1" applyAlignment="1">
      <alignment horizontal="center" vertical="center"/>
    </xf>
    <xf numFmtId="0" fontId="6" fillId="2" borderId="0" xfId="3" applyFill="1" applyBorder="1" applyAlignment="1"/>
    <xf numFmtId="0" fontId="6" fillId="0" borderId="0" xfId="3" applyAlignment="1"/>
    <xf numFmtId="0" fontId="6" fillId="2" borderId="0" xfId="3" applyFill="1" applyBorder="1" applyAlignment="1">
      <alignment horizontal="left"/>
    </xf>
    <xf numFmtId="0" fontId="6" fillId="0" borderId="0" xfId="3" applyAlignment="1">
      <alignment horizontal="left"/>
    </xf>
    <xf numFmtId="0" fontId="10" fillId="3" borderId="1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7" fontId="10" fillId="3" borderId="14" xfId="0" applyNumberFormat="1" applyFont="1" applyFill="1" applyBorder="1" applyAlignment="1">
      <alignment horizontal="center" vertical="center"/>
    </xf>
    <xf numFmtId="0" fontId="8" fillId="0" borderId="16" xfId="0" applyFont="1" applyBorder="1" applyAlignment="1"/>
    <xf numFmtId="0" fontId="8" fillId="3" borderId="14" xfId="0" applyFont="1" applyFill="1" applyBorder="1" applyAlignment="1">
      <alignment horizontal="center" vertical="center"/>
    </xf>
    <xf numFmtId="168" fontId="10" fillId="3" borderId="14" xfId="2" applyNumberFormat="1" applyFont="1" applyFill="1" applyBorder="1" applyAlignment="1">
      <alignment horizontal="center" vertical="center"/>
    </xf>
    <xf numFmtId="0" fontId="0" fillId="0" borderId="10" xfId="0" applyBorder="1" applyAlignment="1"/>
    <xf numFmtId="0" fontId="0" fillId="2" borderId="13" xfId="0" applyFill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ervant.com/fr/gestion-du-temps.php?utm_source=mileagelog_fr&amp;utm_medium=link&amp;utm_campaign=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zervant.com/en/index.php?utm_source=mileagelog_uk&amp;utm_medium=link&amp;utm_campaign=excel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zervant.com/en/time-tracking.php?utm_source=mileagelog_uk&amp;utm_medium=link&amp;utm_campaign=excel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ervant.com/en/time-tracking.php?utm_source=mileagelog_uk&amp;utm_medium=link&amp;utm_campaign=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zervant.com/en/index.php?utm_source=mileagelog_uk&amp;utm_medium=link&amp;utm_campaign=excel" TargetMode="External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390525</xdr:colOff>
      <xdr:row>4</xdr:row>
      <xdr:rowOff>104775</xdr:rowOff>
    </xdr:to>
    <xdr:pic>
      <xdr:nvPicPr>
        <xdr:cNvPr id="2" name="Imag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0"/>
          <a:ext cx="847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24</xdr:row>
      <xdr:rowOff>0</xdr:rowOff>
    </xdr:from>
    <xdr:to>
      <xdr:col>19</xdr:col>
      <xdr:colOff>692523</xdr:colOff>
      <xdr:row>37</xdr:row>
      <xdr:rowOff>34649</xdr:rowOff>
    </xdr:to>
    <xdr:pic>
      <xdr:nvPicPr>
        <xdr:cNvPr id="7" name="Image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4714875"/>
          <a:ext cx="4159623" cy="251114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19</xdr:col>
      <xdr:colOff>704850</xdr:colOff>
      <xdr:row>38</xdr:row>
      <xdr:rowOff>29763</xdr:rowOff>
    </xdr:to>
    <xdr:pic>
      <xdr:nvPicPr>
        <xdr:cNvPr id="8" name="Picture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4933950"/>
          <a:ext cx="4171950" cy="2515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390525</xdr:colOff>
      <xdr:row>4</xdr:row>
      <xdr:rowOff>104775</xdr:rowOff>
    </xdr:to>
    <xdr:pic>
      <xdr:nvPicPr>
        <xdr:cNvPr id="2" name="Imag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847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85724</xdr:colOff>
      <xdr:row>24</xdr:row>
      <xdr:rowOff>38100</xdr:rowOff>
    </xdr:from>
    <xdr:to>
      <xdr:col>19</xdr:col>
      <xdr:colOff>800099</xdr:colOff>
      <xdr:row>37</xdr:row>
      <xdr:rowOff>83132</xdr:rowOff>
    </xdr:to>
    <xdr:pic>
      <xdr:nvPicPr>
        <xdr:cNvPr id="4" name="Picture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4" y="4781550"/>
          <a:ext cx="4181475" cy="252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ervant.com/en/invoicing-software.php?utm_source=mileagelog_uk&amp;utm_medium=link&amp;utm_campaign=exce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zervant.com/en/accounting-software.php?utm_source=mileagelog_uk&amp;utm_medium=link&amp;utm_campaign=excel" TargetMode="External"/><Relationship Id="rId1" Type="http://schemas.openxmlformats.org/officeDocument/2006/relationships/hyperlink" Target="http://www.zervant.com/en/invoicing-software.php?utm_source=mileagelog_uk&amp;utm_medium=link&amp;utm_campaign=exce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zervant.com/en/news/free-mileage-log-in-excel-for-uk-small-businesses/?utm_source=accounting_uk&amp;utm_medium=instructions&amp;utm_campaign=excel" TargetMode="External"/><Relationship Id="rId4" Type="http://schemas.openxmlformats.org/officeDocument/2006/relationships/hyperlink" Target="http://www.zervant.com/en/accounting-software.php?utm_source=mileagelog_uk&amp;utm_medium=link&amp;utm_campaign=exce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ervant.com/en/invoicing-software.php?utm_source=mileagelog_uk&amp;utm_medium=link&amp;utm_campaign=excel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zervant.com/en/accounting-software.php?utm_source=mileagelog_uk&amp;utm_medium=link&amp;utm_campaign=excel" TargetMode="External"/><Relationship Id="rId1" Type="http://schemas.openxmlformats.org/officeDocument/2006/relationships/hyperlink" Target="http://www.zervant.com/en/invoicing-software.php?utm_source=mileagelog_uk&amp;utm_medium=link&amp;utm_campaign=exce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zervant.com/en/news/free-mileage-log-in-excel-for-uk-small-businesses/?utm_source=accounting_uk&amp;utm_medium=instructions&amp;utm_campaign=excel" TargetMode="External"/><Relationship Id="rId4" Type="http://schemas.openxmlformats.org/officeDocument/2006/relationships/hyperlink" Target="http://www.zervant.com/en/accounting-software.php?utm_source=mileagelog_uk&amp;utm_medium=link&amp;utm_campaign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topLeftCell="A3" zoomScaleNormal="100" workbookViewId="0">
      <selection activeCell="P16" sqref="P16"/>
    </sheetView>
  </sheetViews>
  <sheetFormatPr defaultColWidth="11.42578125" defaultRowHeight="15" x14ac:dyDescent="0.25"/>
  <cols>
    <col min="1" max="1" width="1.28515625" customWidth="1"/>
    <col min="2" max="2" width="9" style="1" customWidth="1"/>
    <col min="3" max="3" width="10.7109375" customWidth="1"/>
    <col min="4" max="4" width="7.28515625" customWidth="1"/>
    <col min="5" max="5" width="10.7109375" customWidth="1"/>
    <col min="6" max="6" width="7.28515625" style="28" customWidth="1"/>
    <col min="7" max="7" width="2.7109375" style="28" customWidth="1"/>
    <col min="8" max="8" width="17.28515625" customWidth="1"/>
    <col min="9" max="10" width="7.7109375" customWidth="1"/>
    <col min="11" max="11" width="9.7109375" customWidth="1"/>
    <col min="12" max="12" width="7.28515625" customWidth="1"/>
    <col min="13" max="13" width="1.28515625" customWidth="1"/>
    <col min="14" max="14" width="15.7109375" customWidth="1"/>
    <col min="15" max="15" width="18.42578125" customWidth="1"/>
    <col min="17" max="17" width="11.7109375" customWidth="1"/>
    <col min="18" max="18" width="2" customWidth="1"/>
    <col min="19" max="19" width="8.42578125" customWidth="1"/>
    <col min="20" max="20" width="12.5703125" customWidth="1"/>
    <col min="21" max="21" width="15.7109375" style="17" customWidth="1"/>
    <col min="22" max="22" width="13.7109375" style="17" customWidth="1"/>
    <col min="23" max="36" width="11.42578125" style="17"/>
  </cols>
  <sheetData>
    <row r="1" spans="1:36" x14ac:dyDescent="0.25">
      <c r="A1" s="17"/>
      <c r="B1" s="19"/>
      <c r="C1" s="17"/>
      <c r="D1" s="17"/>
      <c r="E1" s="17"/>
      <c r="F1" s="25"/>
      <c r="G1" s="25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36" x14ac:dyDescent="0.25">
      <c r="A2" s="17"/>
      <c r="B2" s="19"/>
      <c r="C2" s="17"/>
      <c r="D2" s="17"/>
      <c r="E2" s="17"/>
      <c r="F2" s="25"/>
      <c r="G2" s="25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36" ht="15.75" thickBot="1" x14ac:dyDescent="0.3">
      <c r="A3" s="17"/>
      <c r="B3" s="19"/>
      <c r="C3" s="17"/>
      <c r="D3" s="17"/>
      <c r="E3" s="17"/>
      <c r="F3" s="25"/>
      <c r="G3" s="25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36" ht="16.5" thickBot="1" x14ac:dyDescent="0.3">
      <c r="A4" s="17"/>
      <c r="B4" s="17"/>
      <c r="C4" s="17"/>
      <c r="D4" s="17"/>
      <c r="E4" s="17"/>
      <c r="F4" s="25"/>
      <c r="G4" s="25"/>
      <c r="H4" s="17"/>
      <c r="I4" s="17"/>
      <c r="J4" s="17"/>
      <c r="K4" s="17"/>
      <c r="M4" s="17"/>
      <c r="N4" s="17"/>
      <c r="O4" s="92" t="s">
        <v>17</v>
      </c>
      <c r="P4" s="93"/>
      <c r="Q4" s="94"/>
      <c r="R4" s="17"/>
      <c r="S4" s="17"/>
      <c r="T4" s="17"/>
    </row>
    <row r="5" spans="1:36" ht="16.5" thickBot="1" x14ac:dyDescent="0.3">
      <c r="A5" s="17"/>
      <c r="B5" s="20"/>
      <c r="C5" s="22"/>
      <c r="D5" s="21"/>
      <c r="E5" s="21"/>
      <c r="F5" s="26"/>
      <c r="G5" s="26"/>
      <c r="I5" s="17"/>
      <c r="J5" s="17"/>
      <c r="K5" s="17"/>
      <c r="L5" s="17"/>
      <c r="M5" s="17"/>
      <c r="N5" s="17"/>
      <c r="O5" s="80" t="s">
        <v>15</v>
      </c>
      <c r="P5" s="81"/>
      <c r="Q5" s="77">
        <v>10000</v>
      </c>
      <c r="R5" s="17"/>
      <c r="S5" s="17"/>
      <c r="T5" s="17"/>
    </row>
    <row r="6" spans="1:36" ht="15.75" x14ac:dyDescent="0.25">
      <c r="A6" s="17"/>
      <c r="B6" s="106" t="s">
        <v>6</v>
      </c>
      <c r="C6" s="107"/>
      <c r="D6" s="112" t="s">
        <v>27</v>
      </c>
      <c r="E6" s="113"/>
      <c r="F6" s="26"/>
      <c r="G6" s="26"/>
      <c r="H6" s="17"/>
      <c r="I6" s="17"/>
      <c r="J6" s="17"/>
      <c r="K6" s="17"/>
      <c r="L6" s="17"/>
      <c r="M6" s="17"/>
      <c r="N6" s="17"/>
      <c r="O6" s="3" t="s">
        <v>16</v>
      </c>
      <c r="P6" s="82"/>
      <c r="Q6" s="77">
        <v>10120</v>
      </c>
      <c r="R6" s="17"/>
      <c r="S6" s="17"/>
      <c r="T6" s="17"/>
    </row>
    <row r="7" spans="1:36" ht="15.75" x14ac:dyDescent="0.25">
      <c r="A7" s="17"/>
      <c r="B7" s="108" t="s">
        <v>7</v>
      </c>
      <c r="C7" s="109"/>
      <c r="D7" s="114" t="s">
        <v>25</v>
      </c>
      <c r="E7" s="115"/>
      <c r="F7" s="27"/>
      <c r="G7" s="27"/>
      <c r="H7" s="17"/>
      <c r="I7" s="17"/>
      <c r="J7" s="17"/>
      <c r="K7" s="17"/>
      <c r="L7" s="17"/>
      <c r="M7" s="17"/>
      <c r="N7" s="17"/>
      <c r="O7" s="3" t="s">
        <v>14</v>
      </c>
      <c r="P7" s="82"/>
      <c r="Q7" s="78">
        <f>IF(Q6="","",Q6-Q5)</f>
        <v>120</v>
      </c>
      <c r="R7" s="17"/>
      <c r="S7" s="17"/>
      <c r="T7" s="17"/>
    </row>
    <row r="8" spans="1:36" ht="16.5" thickBot="1" x14ac:dyDescent="0.3">
      <c r="A8" s="17"/>
      <c r="B8" s="110" t="s">
        <v>9</v>
      </c>
      <c r="C8" s="111"/>
      <c r="D8" s="116" t="s">
        <v>26</v>
      </c>
      <c r="E8" s="117"/>
      <c r="F8" s="26"/>
      <c r="G8" s="26"/>
      <c r="I8" s="17"/>
      <c r="J8" s="17"/>
      <c r="K8" s="17"/>
      <c r="L8" s="17"/>
      <c r="M8" s="17"/>
      <c r="N8" s="17"/>
      <c r="O8" s="95" t="s">
        <v>13</v>
      </c>
      <c r="P8" s="96"/>
      <c r="Q8" s="79">
        <f>IF(Q7="","",Q7*(0.45))</f>
        <v>54</v>
      </c>
      <c r="R8" s="17"/>
      <c r="S8" s="17"/>
      <c r="T8" s="17"/>
    </row>
    <row r="9" spans="1:36" ht="15.75" thickBot="1" x14ac:dyDescent="0.3">
      <c r="A9" s="17"/>
      <c r="B9" s="19"/>
      <c r="C9" s="17"/>
      <c r="D9" s="17"/>
      <c r="E9" s="17"/>
      <c r="F9" s="25"/>
      <c r="G9" s="25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36" ht="16.5" thickBot="1" x14ac:dyDescent="0.3">
      <c r="A10" s="17"/>
      <c r="B10" s="19"/>
      <c r="C10" s="17"/>
      <c r="D10" s="17"/>
      <c r="E10" s="17"/>
      <c r="F10" s="25"/>
      <c r="G10" s="25"/>
      <c r="H10" s="17"/>
      <c r="I10" s="17"/>
      <c r="J10" s="17"/>
      <c r="K10" s="17"/>
      <c r="L10" s="17"/>
      <c r="M10" s="17"/>
      <c r="N10" s="17"/>
      <c r="O10" s="76" t="s">
        <v>24</v>
      </c>
      <c r="P10" s="93" t="s">
        <v>23</v>
      </c>
      <c r="Q10" s="123"/>
      <c r="R10" s="17"/>
      <c r="S10" s="17"/>
      <c r="T10" s="17"/>
    </row>
    <row r="11" spans="1:36" ht="15.75" thickBot="1" x14ac:dyDescent="0.3">
      <c r="A11" s="17"/>
      <c r="B11" s="19"/>
      <c r="C11" s="17"/>
      <c r="D11" s="17"/>
      <c r="E11" s="17"/>
      <c r="F11" s="25"/>
      <c r="G11" s="25"/>
      <c r="H11" s="17"/>
      <c r="I11" s="17"/>
      <c r="J11" s="17"/>
      <c r="K11" s="17"/>
      <c r="L11" s="17"/>
      <c r="M11" s="17"/>
      <c r="N11" s="17"/>
      <c r="O11" s="75">
        <v>80</v>
      </c>
      <c r="P11" s="121">
        <f>IF(O11="","",O11*1.609344)</f>
        <v>128.74752000000001</v>
      </c>
      <c r="Q11" s="122"/>
      <c r="R11" s="17"/>
      <c r="S11" s="17"/>
      <c r="T11" s="17"/>
    </row>
    <row r="12" spans="1:36" s="2" customFormat="1" x14ac:dyDescent="0.25">
      <c r="A12" s="18"/>
      <c r="B12" s="97" t="s">
        <v>0</v>
      </c>
      <c r="C12" s="103" t="s">
        <v>1</v>
      </c>
      <c r="D12" s="104"/>
      <c r="E12" s="104"/>
      <c r="F12" s="104"/>
      <c r="G12" s="105"/>
      <c r="H12" s="36" t="s">
        <v>8</v>
      </c>
      <c r="I12" s="99" t="s">
        <v>10</v>
      </c>
      <c r="J12" s="99"/>
      <c r="K12" s="100"/>
      <c r="L12" s="101" t="s">
        <v>13</v>
      </c>
      <c r="M12" s="17"/>
      <c r="N12" s="17"/>
      <c r="O12" s="118"/>
      <c r="P12" s="119"/>
      <c r="Q12" s="119"/>
      <c r="R12" s="119"/>
      <c r="S12" s="119"/>
      <c r="T12" s="119"/>
      <c r="U12" s="18"/>
      <c r="V12" s="18"/>
      <c r="W12" s="18"/>
      <c r="Y12" s="17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x14ac:dyDescent="0.25">
      <c r="A13" s="17"/>
      <c r="B13" s="98"/>
      <c r="C13" s="32" t="s">
        <v>5</v>
      </c>
      <c r="D13" s="33" t="s">
        <v>2</v>
      </c>
      <c r="E13" s="33" t="s">
        <v>3</v>
      </c>
      <c r="F13" s="33" t="s">
        <v>4</v>
      </c>
      <c r="G13" s="33" t="s">
        <v>22</v>
      </c>
      <c r="H13" s="33" t="s">
        <v>40</v>
      </c>
      <c r="I13" s="34" t="s">
        <v>11</v>
      </c>
      <c r="J13" s="34" t="s">
        <v>12</v>
      </c>
      <c r="K13" s="35" t="s">
        <v>1</v>
      </c>
      <c r="L13" s="102"/>
      <c r="M13" s="17"/>
      <c r="N13" s="17"/>
      <c r="O13" s="120"/>
      <c r="P13" s="120"/>
      <c r="Q13" s="120"/>
      <c r="R13" s="120"/>
      <c r="S13" s="120"/>
      <c r="T13" s="120"/>
    </row>
    <row r="14" spans="1:36" x14ac:dyDescent="0.25">
      <c r="A14" s="17"/>
      <c r="B14" s="43">
        <v>42101</v>
      </c>
      <c r="C14" s="57" t="s">
        <v>21</v>
      </c>
      <c r="D14" s="40">
        <v>0.35416666666666669</v>
      </c>
      <c r="E14" s="60" t="s">
        <v>18</v>
      </c>
      <c r="F14" s="40">
        <v>0.69791666666666663</v>
      </c>
      <c r="G14" s="51" t="s">
        <v>28</v>
      </c>
      <c r="H14" s="47" t="s">
        <v>29</v>
      </c>
      <c r="I14" s="49">
        <v>10000</v>
      </c>
      <c r="J14" s="37">
        <v>10200</v>
      </c>
      <c r="K14" s="87">
        <f>IF(J14="","",J14 - I14)</f>
        <v>200</v>
      </c>
      <c r="L14" s="53">
        <f>IF(K14="","",IF(K14&lt;=10000,K14*0.45,K14*0.25))</f>
        <v>90</v>
      </c>
      <c r="M14" s="17"/>
      <c r="N14" s="17"/>
      <c r="O14" s="5"/>
      <c r="P14" s="6"/>
      <c r="Q14" s="6"/>
      <c r="R14" s="6"/>
      <c r="S14" s="6"/>
      <c r="T14" s="7"/>
    </row>
    <row r="15" spans="1:36" ht="15.75" x14ac:dyDescent="0.25">
      <c r="A15" s="17"/>
      <c r="B15" s="44">
        <v>42107</v>
      </c>
      <c r="C15" s="58" t="s">
        <v>21</v>
      </c>
      <c r="D15" s="42">
        <v>0.29166666666666669</v>
      </c>
      <c r="E15" s="61" t="s">
        <v>30</v>
      </c>
      <c r="F15" s="42">
        <v>0.91666666666666663</v>
      </c>
      <c r="G15" s="52" t="s">
        <v>28</v>
      </c>
      <c r="H15" s="48" t="s">
        <v>31</v>
      </c>
      <c r="I15" s="50">
        <f>IF(J14="","",J14)</f>
        <v>10200</v>
      </c>
      <c r="J15" s="38">
        <v>10230</v>
      </c>
      <c r="K15" s="88">
        <f t="shared" ref="K15:K38" si="0">IF(J15="","",J15 - I15)</f>
        <v>30</v>
      </c>
      <c r="L15" s="54">
        <f>IF(K15="","",IF(K14+K15&lt;=10000,K15*0.45,K15*0.25))</f>
        <v>13.5</v>
      </c>
      <c r="M15" s="17"/>
      <c r="N15" s="17"/>
      <c r="O15" s="8"/>
      <c r="P15" s="9" t="s">
        <v>37</v>
      </c>
      <c r="Q15" s="10"/>
      <c r="R15" s="10"/>
      <c r="S15" s="10"/>
      <c r="T15" s="11"/>
    </row>
    <row r="16" spans="1:36" ht="15.75" x14ac:dyDescent="0.25">
      <c r="A16" s="17"/>
      <c r="B16" s="44">
        <v>42116</v>
      </c>
      <c r="C16" s="58" t="s">
        <v>21</v>
      </c>
      <c r="D16" s="42">
        <v>0.39583333333333331</v>
      </c>
      <c r="E16" s="61" t="s">
        <v>33</v>
      </c>
      <c r="F16" s="42">
        <v>0.79166666666666663</v>
      </c>
      <c r="G16" s="52" t="s">
        <v>28</v>
      </c>
      <c r="H16" s="48" t="s">
        <v>29</v>
      </c>
      <c r="I16" s="50">
        <f t="shared" ref="I16:I38" si="1">IF(J15="","",J15)</f>
        <v>10230</v>
      </c>
      <c r="J16" s="38">
        <v>10650</v>
      </c>
      <c r="K16" s="88">
        <f t="shared" si="0"/>
        <v>420</v>
      </c>
      <c r="L16" s="54">
        <f>IF(K16="","",IF(K14+K15+K16&lt;=10000,K16*0.45,K16*0.25))</f>
        <v>189</v>
      </c>
      <c r="M16" s="17"/>
      <c r="N16" s="17"/>
      <c r="O16" s="12"/>
      <c r="P16" s="91" t="s">
        <v>35</v>
      </c>
      <c r="T16" s="24"/>
    </row>
    <row r="17" spans="1:20" x14ac:dyDescent="0.25">
      <c r="A17" s="17"/>
      <c r="B17" s="44">
        <v>42146</v>
      </c>
      <c r="C17" s="58" t="s">
        <v>21</v>
      </c>
      <c r="D17" s="42">
        <v>0.41666666666666669</v>
      </c>
      <c r="E17" s="61" t="s">
        <v>32</v>
      </c>
      <c r="F17" s="42">
        <v>0.66666666666666663</v>
      </c>
      <c r="G17" s="52" t="s">
        <v>28</v>
      </c>
      <c r="H17" s="48" t="s">
        <v>34</v>
      </c>
      <c r="I17" s="50">
        <f t="shared" si="1"/>
        <v>10650</v>
      </c>
      <c r="J17" s="38">
        <v>10900</v>
      </c>
      <c r="K17" s="88">
        <f t="shared" si="0"/>
        <v>250</v>
      </c>
      <c r="L17" s="54">
        <f>IF(K17="","",IF(K14+K15+K16+K17&lt;=10000,K17*0.45,K17*0.25))</f>
        <v>112.5</v>
      </c>
      <c r="M17" s="17"/>
      <c r="N17" s="17"/>
      <c r="O17" s="12"/>
      <c r="P17" s="10"/>
      <c r="Q17" s="10"/>
      <c r="R17" s="10"/>
      <c r="S17" s="10"/>
      <c r="T17" s="11"/>
    </row>
    <row r="18" spans="1:20" ht="15.75" x14ac:dyDescent="0.25">
      <c r="A18" s="17"/>
      <c r="B18" s="44">
        <v>42174</v>
      </c>
      <c r="C18" s="58" t="s">
        <v>21</v>
      </c>
      <c r="D18" s="42">
        <v>0.35416666666666669</v>
      </c>
      <c r="E18" s="61" t="s">
        <v>18</v>
      </c>
      <c r="F18" s="42">
        <v>0.65625</v>
      </c>
      <c r="G18" s="52" t="s">
        <v>28</v>
      </c>
      <c r="H18" s="48" t="s">
        <v>34</v>
      </c>
      <c r="I18" s="50">
        <f t="shared" si="1"/>
        <v>10900</v>
      </c>
      <c r="J18" s="38">
        <v>11020</v>
      </c>
      <c r="K18" s="88">
        <f t="shared" si="0"/>
        <v>120</v>
      </c>
      <c r="L18" s="54">
        <f>IF(K18="","",IF(K14+K15+K16+K17+K18&lt;=10000,K18*0.45,K18*0.25))</f>
        <v>54</v>
      </c>
      <c r="M18" s="17"/>
      <c r="N18" s="17"/>
      <c r="O18" s="8"/>
      <c r="P18" s="9" t="s">
        <v>36</v>
      </c>
      <c r="Q18" s="10"/>
      <c r="R18" s="10"/>
      <c r="S18" s="10"/>
      <c r="T18" s="11"/>
    </row>
    <row r="19" spans="1:20" ht="15.75" x14ac:dyDescent="0.25">
      <c r="A19" s="17"/>
      <c r="B19" s="44"/>
      <c r="C19" s="58"/>
      <c r="D19" s="42"/>
      <c r="E19" s="61"/>
      <c r="F19" s="41"/>
      <c r="G19" s="52"/>
      <c r="H19" s="48"/>
      <c r="I19" s="50">
        <f t="shared" si="1"/>
        <v>11020</v>
      </c>
      <c r="J19" s="38"/>
      <c r="K19" s="88" t="str">
        <f t="shared" si="0"/>
        <v/>
      </c>
      <c r="L19" s="54" t="str">
        <f>IF(K19="","",IF(K14+K15+K16+K17+K18+K19&lt;=10000,K19*0.45,K19*0.25))</f>
        <v/>
      </c>
      <c r="M19" s="17"/>
      <c r="N19" s="17"/>
      <c r="O19" s="13"/>
      <c r="P19" s="124" t="s">
        <v>38</v>
      </c>
      <c r="Q19" s="125"/>
      <c r="R19" s="23"/>
      <c r="S19" s="10"/>
      <c r="T19" s="11"/>
    </row>
    <row r="20" spans="1:20" ht="15.75" x14ac:dyDescent="0.25">
      <c r="A20" s="17"/>
      <c r="B20" s="44"/>
      <c r="C20" s="58"/>
      <c r="D20" s="42"/>
      <c r="E20" s="61"/>
      <c r="F20" s="41"/>
      <c r="G20" s="52"/>
      <c r="H20" s="48"/>
      <c r="I20" s="50" t="str">
        <f t="shared" si="1"/>
        <v/>
      </c>
      <c r="J20" s="38"/>
      <c r="K20" s="88" t="str">
        <f t="shared" si="0"/>
        <v/>
      </c>
      <c r="L20" s="54" t="str">
        <f>IF(K20="","",IF(K14+K15+K16+K17+K18+K19+K20&lt;=10000,K20*0.45,K20*0.25))</f>
        <v/>
      </c>
      <c r="M20" s="17"/>
      <c r="N20" s="17"/>
      <c r="O20" s="13"/>
      <c r="P20" s="126" t="s">
        <v>39</v>
      </c>
      <c r="Q20" s="127"/>
      <c r="R20" s="127"/>
      <c r="S20" s="127"/>
      <c r="T20" s="11"/>
    </row>
    <row r="21" spans="1:20" x14ac:dyDescent="0.25">
      <c r="A21" s="17"/>
      <c r="B21" s="44"/>
      <c r="C21" s="58"/>
      <c r="D21" s="42"/>
      <c r="E21" s="61"/>
      <c r="F21" s="41"/>
      <c r="G21" s="52"/>
      <c r="H21" s="48"/>
      <c r="I21" s="50" t="str">
        <f t="shared" si="1"/>
        <v/>
      </c>
      <c r="J21" s="38"/>
      <c r="K21" s="88" t="str">
        <f t="shared" si="0"/>
        <v/>
      </c>
      <c r="L21" s="54" t="str">
        <f>IF(K21="","",IF(K14+K15+K16+K17+K18+K19+K20+K21&lt;=10000,K21*0.45,K21*0.25))</f>
        <v/>
      </c>
      <c r="M21" s="17"/>
      <c r="N21" s="17"/>
      <c r="O21" s="14"/>
      <c r="P21" s="15"/>
      <c r="Q21" s="15"/>
      <c r="R21" s="15"/>
      <c r="S21" s="15"/>
      <c r="T21" s="16"/>
    </row>
    <row r="22" spans="1:20" x14ac:dyDescent="0.25">
      <c r="A22" s="17"/>
      <c r="B22" s="44"/>
      <c r="C22" s="58"/>
      <c r="D22" s="42"/>
      <c r="E22" s="61"/>
      <c r="F22" s="41"/>
      <c r="G22" s="52"/>
      <c r="H22" s="48"/>
      <c r="I22" s="50" t="str">
        <f t="shared" si="1"/>
        <v/>
      </c>
      <c r="J22" s="38"/>
      <c r="K22" s="88" t="str">
        <f t="shared" si="0"/>
        <v/>
      </c>
      <c r="L22" s="54" t="str">
        <f>IF(K22="","",IF(K14+K15+K16+K17+K18+K19+K20+K21+K22&lt;=10000,K22*0.45,K22*0.25))</f>
        <v/>
      </c>
      <c r="M22" s="17"/>
      <c r="N22" s="17"/>
      <c r="O22" s="135"/>
      <c r="P22" s="135"/>
      <c r="Q22" s="135"/>
      <c r="R22" s="135"/>
      <c r="S22" s="135"/>
      <c r="T22" s="135"/>
    </row>
    <row r="23" spans="1:20" x14ac:dyDescent="0.25">
      <c r="A23" s="17"/>
      <c r="B23" s="44"/>
      <c r="C23" s="58"/>
      <c r="D23" s="42"/>
      <c r="E23" s="61"/>
      <c r="F23" s="41"/>
      <c r="G23" s="52"/>
      <c r="H23" s="48"/>
      <c r="I23" s="50" t="str">
        <f t="shared" si="1"/>
        <v/>
      </c>
      <c r="J23" s="38"/>
      <c r="K23" s="88" t="str">
        <f t="shared" si="0"/>
        <v/>
      </c>
      <c r="L23" s="54" t="str">
        <f>IF(K23="","",IF(K14+K15+K16+K17+K18+K19+K20+K21+K22+K23&lt;=10000,K23*0.45,K23*0.25))</f>
        <v/>
      </c>
      <c r="M23" s="17"/>
      <c r="N23" s="17"/>
      <c r="O23" s="119"/>
      <c r="P23" s="119"/>
      <c r="Q23" s="119"/>
      <c r="R23" s="119"/>
      <c r="S23" s="119"/>
      <c r="T23" s="119"/>
    </row>
    <row r="24" spans="1:20" x14ac:dyDescent="0.25">
      <c r="A24" s="17"/>
      <c r="B24" s="44"/>
      <c r="C24" s="58"/>
      <c r="D24" s="42"/>
      <c r="E24" s="61"/>
      <c r="F24" s="41"/>
      <c r="G24" s="52"/>
      <c r="H24" s="48"/>
      <c r="I24" s="50" t="str">
        <f t="shared" si="1"/>
        <v/>
      </c>
      <c r="J24" s="38"/>
      <c r="K24" s="88" t="str">
        <f t="shared" si="0"/>
        <v/>
      </c>
      <c r="L24" s="54" t="str">
        <f>IF(K24="","",IF(K14+K15+K16+K17+K18+K19+K20+K21+K22+K23+K24&lt;=10000,K24*0.45,K24*0.25))</f>
        <v/>
      </c>
      <c r="M24" s="17"/>
      <c r="N24" s="17"/>
      <c r="O24" s="119"/>
      <c r="P24" s="119"/>
      <c r="Q24" s="119"/>
      <c r="R24" s="119"/>
      <c r="S24" s="119"/>
      <c r="T24" s="119"/>
    </row>
    <row r="25" spans="1:20" x14ac:dyDescent="0.25">
      <c r="A25" s="17"/>
      <c r="B25" s="44"/>
      <c r="C25" s="58"/>
      <c r="D25" s="42"/>
      <c r="E25" s="61"/>
      <c r="F25" s="41"/>
      <c r="G25" s="52"/>
      <c r="H25" s="48"/>
      <c r="I25" s="50" t="str">
        <f t="shared" si="1"/>
        <v/>
      </c>
      <c r="J25" s="38"/>
      <c r="K25" s="88" t="str">
        <f t="shared" si="0"/>
        <v/>
      </c>
      <c r="L25" s="54" t="str">
        <f>IF(K25="","",IF(K14+K15+K16+K17+K18+K19+K20+K21+K22+K23+K24+K25&lt;=10000,K25*0.45,K25*0.25))</f>
        <v/>
      </c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17"/>
      <c r="B26" s="44"/>
      <c r="C26" s="58"/>
      <c r="D26" s="42"/>
      <c r="E26" s="61"/>
      <c r="F26" s="41"/>
      <c r="G26" s="52"/>
      <c r="H26" s="48"/>
      <c r="I26" s="50" t="str">
        <f t="shared" si="1"/>
        <v/>
      </c>
      <c r="J26" s="38"/>
      <c r="K26" s="88" t="str">
        <f t="shared" si="0"/>
        <v/>
      </c>
      <c r="L26" s="54" t="str">
        <f>IF(K26="","",IF(K14+K15+K16+K17+K18+K19+K20+K21+K22+K23+K24+K25+K26&lt;=10000,K26*0.45,K26*0.25))</f>
        <v/>
      </c>
      <c r="M26" s="17"/>
      <c r="N26" s="17"/>
      <c r="O26" s="17"/>
      <c r="P26" s="17"/>
      <c r="Q26" s="17"/>
      <c r="R26" s="17"/>
      <c r="S26" s="17"/>
      <c r="T26" s="17"/>
    </row>
    <row r="27" spans="1:20" x14ac:dyDescent="0.25">
      <c r="A27" s="17"/>
      <c r="B27" s="44"/>
      <c r="C27" s="58"/>
      <c r="D27" s="42"/>
      <c r="E27" s="61"/>
      <c r="F27" s="41"/>
      <c r="G27" s="52"/>
      <c r="H27" s="48"/>
      <c r="I27" s="50" t="str">
        <f t="shared" si="1"/>
        <v/>
      </c>
      <c r="J27" s="38"/>
      <c r="K27" s="88" t="str">
        <f t="shared" si="0"/>
        <v/>
      </c>
      <c r="L27" s="54" t="str">
        <f>IF(K27="", "", IF(K14+K15+K16+K17+K18+K19+K20+K21+K22+K23+K24+K25+K26+K27&lt;=10000,K27*0.45,K27*0.25))</f>
        <v/>
      </c>
      <c r="M27" s="17"/>
      <c r="N27" s="17"/>
      <c r="O27" s="17"/>
      <c r="P27" s="17"/>
      <c r="Q27" s="17"/>
      <c r="R27" s="17"/>
      <c r="S27" s="17"/>
      <c r="T27" s="17"/>
    </row>
    <row r="28" spans="1:20" x14ac:dyDescent="0.25">
      <c r="A28" s="17"/>
      <c r="B28" s="44"/>
      <c r="C28" s="58"/>
      <c r="D28" s="42"/>
      <c r="E28" s="61"/>
      <c r="F28" s="41"/>
      <c r="G28" s="52"/>
      <c r="H28" s="48"/>
      <c r="I28" s="50" t="str">
        <f t="shared" si="1"/>
        <v/>
      </c>
      <c r="J28" s="38"/>
      <c r="K28" s="88" t="str">
        <f t="shared" si="0"/>
        <v/>
      </c>
      <c r="L28" s="54" t="str">
        <f>IF(K28="","",IF(K14+K15+K16+K17+K18+K19+K20+K21+K22+K23+K24+K25+K26+K27+K28&lt;=10000,K28*0.45,K28*0.25))</f>
        <v/>
      </c>
      <c r="M28" s="17"/>
      <c r="N28" s="17"/>
      <c r="O28" s="17"/>
      <c r="P28" s="17"/>
      <c r="Q28" s="17"/>
      <c r="R28" s="17"/>
      <c r="S28" s="17"/>
      <c r="T28" s="17"/>
    </row>
    <row r="29" spans="1:20" x14ac:dyDescent="0.25">
      <c r="A29" s="17"/>
      <c r="B29" s="44"/>
      <c r="C29" s="58"/>
      <c r="D29" s="42"/>
      <c r="E29" s="61"/>
      <c r="F29" s="41"/>
      <c r="G29" s="52"/>
      <c r="H29" s="48"/>
      <c r="I29" s="50" t="str">
        <f t="shared" si="1"/>
        <v/>
      </c>
      <c r="J29" s="38"/>
      <c r="K29" s="88" t="str">
        <f t="shared" si="0"/>
        <v/>
      </c>
      <c r="L29" s="54" t="str">
        <f>IF(K29="","",IF(K14+K15+K16+K17+K18+K19+K20+K21+K22+K23+K24+K25+K26+K27+K28+K29&lt;=10000,K29*0.45,K29*0.25))</f>
        <v/>
      </c>
      <c r="M29" s="17"/>
      <c r="N29" s="17"/>
      <c r="O29" s="17"/>
      <c r="P29" s="17"/>
      <c r="Q29" s="17"/>
      <c r="R29" s="17"/>
      <c r="S29" s="17"/>
      <c r="T29" s="17"/>
    </row>
    <row r="30" spans="1:20" x14ac:dyDescent="0.25">
      <c r="A30" s="17"/>
      <c r="B30" s="44"/>
      <c r="C30" s="58"/>
      <c r="D30" s="42"/>
      <c r="E30" s="61"/>
      <c r="F30" s="41"/>
      <c r="G30" s="52"/>
      <c r="H30" s="48"/>
      <c r="I30" s="50" t="str">
        <f t="shared" si="1"/>
        <v/>
      </c>
      <c r="J30" s="38"/>
      <c r="K30" s="88" t="str">
        <f t="shared" si="0"/>
        <v/>
      </c>
      <c r="L30" s="54" t="str">
        <f>IF(K30="","",IF(K14+K15+K16+K17+K18+K19+K20+K21+K22+K23+K24+K25+K26+K27+K28+K29+K30&lt;=10000,K30*0.45,K30*0.25))</f>
        <v/>
      </c>
      <c r="M30" s="17"/>
      <c r="N30" s="17"/>
      <c r="O30" s="17"/>
      <c r="P30" s="17"/>
      <c r="Q30" s="17"/>
      <c r="R30" s="17"/>
      <c r="S30" s="17"/>
      <c r="T30" s="17"/>
    </row>
    <row r="31" spans="1:20" x14ac:dyDescent="0.25">
      <c r="A31" s="17"/>
      <c r="B31" s="44"/>
      <c r="C31" s="58"/>
      <c r="D31" s="42"/>
      <c r="E31" s="61"/>
      <c r="F31" s="41"/>
      <c r="G31" s="52"/>
      <c r="H31" s="48"/>
      <c r="I31" s="50" t="str">
        <f t="shared" si="1"/>
        <v/>
      </c>
      <c r="J31" s="38"/>
      <c r="K31" s="88" t="str">
        <f t="shared" si="0"/>
        <v/>
      </c>
      <c r="L31" s="54" t="str">
        <f>IF(K31="","",IF(K14+K15+K16+K17+K18+K19+K20+K21+K22+K23+K24+K25+K26+K27+K28+K29+K30+K31&lt;=10000,K31*0.45,K31*0.25))</f>
        <v/>
      </c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A32" s="17"/>
      <c r="B32" s="44"/>
      <c r="C32" s="58"/>
      <c r="D32" s="42"/>
      <c r="E32" s="61"/>
      <c r="F32" s="67"/>
      <c r="G32" s="64"/>
      <c r="H32" s="48"/>
      <c r="I32" s="50" t="str">
        <f t="shared" si="1"/>
        <v/>
      </c>
      <c r="J32" s="38"/>
      <c r="K32" s="88" t="str">
        <f t="shared" si="0"/>
        <v/>
      </c>
      <c r="L32" s="54" t="str">
        <f>IF(K32="","",IF(K14+K15+K16+K17+K18+K19+K20+K21+K22+K23+K24+K25+K26+K27+K28+K29+K30+K31+K32&lt;=10000,K32*0.45,K32*0.25))</f>
        <v/>
      </c>
      <c r="M32" s="17"/>
      <c r="N32" s="17"/>
      <c r="O32" s="17"/>
      <c r="P32" s="17"/>
      <c r="Q32" s="17"/>
      <c r="R32" s="17"/>
      <c r="S32" s="17"/>
      <c r="T32" s="17"/>
    </row>
    <row r="33" spans="1:20" x14ac:dyDescent="0.25">
      <c r="A33" s="17"/>
      <c r="B33" s="44"/>
      <c r="C33" s="59"/>
      <c r="D33" s="66"/>
      <c r="E33" s="62"/>
      <c r="F33" s="67"/>
      <c r="G33" s="63"/>
      <c r="H33" s="70"/>
      <c r="I33" s="56" t="str">
        <f t="shared" si="1"/>
        <v/>
      </c>
      <c r="J33" s="38"/>
      <c r="K33" s="89" t="str">
        <f t="shared" si="0"/>
        <v/>
      </c>
      <c r="L33" s="54" t="str">
        <f>IF(K33="","",IF(K14+K15+K16+K17+K18+K19+K20+K21+K22+K23+K24+K25+K26+K27+K28+K29+K30+K31+K32+K33&lt;=10000,K33*0.45,K33*0.25))</f>
        <v/>
      </c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17"/>
      <c r="B34" s="44"/>
      <c r="C34" s="59"/>
      <c r="D34" s="66"/>
      <c r="E34" s="62"/>
      <c r="F34" s="67"/>
      <c r="G34" s="63"/>
      <c r="H34" s="70"/>
      <c r="I34" s="56" t="str">
        <f t="shared" si="1"/>
        <v/>
      </c>
      <c r="J34" s="38"/>
      <c r="K34" s="89" t="str">
        <f t="shared" si="0"/>
        <v/>
      </c>
      <c r="L34" s="54" t="str">
        <f>IF(K34="","",IF(K14+K15+K16+K17+K18+K19+K20+K21+K22+K23+K24+K25+K26+K27+K28+K29+K30+K31+K32+K33+K34&lt;=10000,K34*0.45,K34*0.25))</f>
        <v/>
      </c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17"/>
      <c r="B35" s="44"/>
      <c r="C35" s="59"/>
      <c r="D35" s="66"/>
      <c r="E35" s="62"/>
      <c r="F35" s="67"/>
      <c r="G35" s="63"/>
      <c r="H35" s="70"/>
      <c r="I35" s="56" t="str">
        <f t="shared" si="1"/>
        <v/>
      </c>
      <c r="J35" s="38"/>
      <c r="K35" s="89" t="str">
        <f t="shared" si="0"/>
        <v/>
      </c>
      <c r="L35" s="54" t="str">
        <f>IF(K35="","",IF(K14+K15+K16+K17+K18+K19+K20+K21+K22+K23+K24+K25+K26+K27+K28+K29+K30+K31+K32+K33+K34+K35&lt;=10000,K35*0.45,K35*0.25))</f>
        <v/>
      </c>
      <c r="M35" s="17"/>
      <c r="N35" s="17"/>
      <c r="O35" s="17"/>
      <c r="P35" s="17"/>
      <c r="Q35" s="17"/>
      <c r="R35" s="17"/>
      <c r="S35" s="17"/>
      <c r="T35" s="17"/>
    </row>
    <row r="36" spans="1:20" x14ac:dyDescent="0.25">
      <c r="A36" s="17"/>
      <c r="B36" s="44"/>
      <c r="C36" s="59"/>
      <c r="D36" s="66"/>
      <c r="E36" s="62"/>
      <c r="F36" s="67"/>
      <c r="G36" s="63"/>
      <c r="H36" s="70"/>
      <c r="I36" s="56" t="str">
        <f t="shared" si="1"/>
        <v/>
      </c>
      <c r="J36" s="38"/>
      <c r="K36" s="89" t="str">
        <f t="shared" si="0"/>
        <v/>
      </c>
      <c r="L36" s="54" t="str">
        <f>IF(K36="","",IF(K14+K15+K16+K17+K18+K19+K20+K21+K22+K23+K24+K25+K26+K27+K28+K29+K30+K31+K32+K33+K34+K35+K36&lt;=10000,K36*0.45,K36*0.25))</f>
        <v/>
      </c>
      <c r="M36" s="17"/>
      <c r="N36" s="17"/>
      <c r="O36" s="17"/>
      <c r="P36" s="17"/>
      <c r="Q36" s="17"/>
      <c r="R36" s="17"/>
      <c r="S36" s="17"/>
      <c r="T36" s="17"/>
    </row>
    <row r="37" spans="1:20" x14ac:dyDescent="0.25">
      <c r="A37" s="17"/>
      <c r="B37" s="44"/>
      <c r="C37" s="59"/>
      <c r="D37" s="66"/>
      <c r="E37" s="62"/>
      <c r="F37" s="67"/>
      <c r="G37" s="63"/>
      <c r="H37" s="70"/>
      <c r="I37" s="56" t="str">
        <f t="shared" si="1"/>
        <v/>
      </c>
      <c r="J37" s="38"/>
      <c r="K37" s="89" t="str">
        <f t="shared" si="0"/>
        <v/>
      </c>
      <c r="L37" s="54" t="str">
        <f>IF(K37="","",IF(K14+K15+K16+K17+K18+K19+K20+K21+K22+K23+K24+K25+K26+K27+K28+K29+K30+K31+K32+K33+K34+K35+K36+K37&lt;=10000,K37*0.45,K37*0.25))</f>
        <v/>
      </c>
      <c r="M37" s="17"/>
      <c r="N37" s="17"/>
      <c r="O37" s="17"/>
      <c r="P37" s="17"/>
      <c r="Q37" s="17"/>
      <c r="R37" s="17"/>
      <c r="S37" s="17"/>
      <c r="T37" s="17"/>
    </row>
    <row r="38" spans="1:20" ht="15.75" thickBot="1" x14ac:dyDescent="0.3">
      <c r="A38" s="17"/>
      <c r="B38" s="45"/>
      <c r="C38" s="71"/>
      <c r="D38" s="65"/>
      <c r="E38" s="72"/>
      <c r="F38" s="68"/>
      <c r="G38" s="73"/>
      <c r="H38" s="69"/>
      <c r="I38" s="74" t="str">
        <f t="shared" si="1"/>
        <v/>
      </c>
      <c r="J38" s="39"/>
      <c r="K38" s="90" t="str">
        <f t="shared" si="0"/>
        <v/>
      </c>
      <c r="L38" s="55" t="str">
        <f>IF(K38="","",IF(K14+K15+K16+K17+K18+K19+K20+K21+K22+K23+K24+K25+K26+K27+K28+K29+K30+K31+K32+K33+K34+K35+K36+K37+K38&lt;=10000,K38*0.45,K38*0.25))</f>
        <v/>
      </c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17"/>
      <c r="B39" s="29"/>
      <c r="C39" s="30"/>
      <c r="D39" s="30"/>
      <c r="E39" s="30"/>
      <c r="F39" s="31"/>
      <c r="G39" s="31"/>
      <c r="H39" s="30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17" customFormat="1" x14ac:dyDescent="0.25">
      <c r="B40" s="19"/>
      <c r="F40" s="25"/>
      <c r="G40" s="25"/>
    </row>
    <row r="41" spans="1:20" s="17" customFormat="1" ht="15.75" thickBot="1" x14ac:dyDescent="0.3">
      <c r="B41" s="19"/>
      <c r="F41" s="25"/>
      <c r="G41" s="25"/>
    </row>
    <row r="42" spans="1:20" s="17" customFormat="1" ht="15.75" thickBot="1" x14ac:dyDescent="0.3">
      <c r="B42" s="19"/>
      <c r="F42" s="25"/>
      <c r="G42" s="25"/>
      <c r="H42" s="128" t="s">
        <v>19</v>
      </c>
      <c r="I42" s="129"/>
      <c r="J42" s="131">
        <f>SUM(K14:K38)</f>
        <v>1020</v>
      </c>
      <c r="K42" s="132"/>
    </row>
    <row r="43" spans="1:20" s="17" customFormat="1" ht="15.75" thickBot="1" x14ac:dyDescent="0.3">
      <c r="B43" s="19"/>
      <c r="F43" s="25"/>
      <c r="G43" s="25"/>
      <c r="H43" s="130"/>
      <c r="I43" s="129"/>
      <c r="J43" s="133"/>
      <c r="K43" s="132"/>
    </row>
    <row r="44" spans="1:20" s="17" customFormat="1" ht="15.75" thickBot="1" x14ac:dyDescent="0.3">
      <c r="B44" s="19"/>
      <c r="F44" s="25"/>
      <c r="G44" s="25"/>
      <c r="H44" s="128" t="s">
        <v>20</v>
      </c>
      <c r="I44" s="129"/>
      <c r="J44" s="134">
        <f>SUM(L14:L38)</f>
        <v>459</v>
      </c>
      <c r="K44" s="132"/>
    </row>
    <row r="45" spans="1:20" s="17" customFormat="1" ht="15.75" thickBot="1" x14ac:dyDescent="0.3">
      <c r="B45" s="19"/>
      <c r="F45" s="25"/>
      <c r="G45" s="25"/>
      <c r="H45" s="130"/>
      <c r="I45" s="129"/>
      <c r="J45" s="133"/>
      <c r="K45" s="132"/>
    </row>
    <row r="46" spans="1:20" s="17" customFormat="1" x14ac:dyDescent="0.25">
      <c r="B46" s="19"/>
      <c r="F46" s="25"/>
      <c r="G46" s="25"/>
    </row>
    <row r="47" spans="1:20" s="17" customFormat="1" x14ac:dyDescent="0.25">
      <c r="B47" s="19"/>
      <c r="F47" s="25"/>
      <c r="G47" s="25"/>
    </row>
    <row r="48" spans="1:20" s="17" customFormat="1" x14ac:dyDescent="0.25">
      <c r="B48" s="19"/>
      <c r="F48" s="25"/>
      <c r="G48" s="25"/>
      <c r="J48" s="46"/>
    </row>
    <row r="49" spans="2:7" s="17" customFormat="1" x14ac:dyDescent="0.25">
      <c r="B49" s="19"/>
      <c r="F49" s="25"/>
      <c r="G49" s="25"/>
    </row>
    <row r="50" spans="2:7" s="17" customFormat="1" x14ac:dyDescent="0.25">
      <c r="B50" s="19"/>
      <c r="F50" s="25"/>
      <c r="G50" s="25"/>
    </row>
    <row r="51" spans="2:7" s="17" customFormat="1" x14ac:dyDescent="0.25">
      <c r="B51" s="19"/>
      <c r="F51" s="25"/>
      <c r="G51" s="25"/>
    </row>
    <row r="52" spans="2:7" s="17" customFormat="1" x14ac:dyDescent="0.25">
      <c r="B52" s="19"/>
      <c r="F52" s="25"/>
      <c r="G52" s="25"/>
    </row>
    <row r="53" spans="2:7" s="17" customFormat="1" x14ac:dyDescent="0.25">
      <c r="B53" s="19"/>
      <c r="F53" s="25"/>
      <c r="G53" s="25"/>
    </row>
    <row r="54" spans="2:7" s="17" customFormat="1" x14ac:dyDescent="0.25">
      <c r="B54" s="19"/>
      <c r="F54" s="25"/>
      <c r="G54" s="25"/>
    </row>
    <row r="55" spans="2:7" s="17" customFormat="1" x14ac:dyDescent="0.25">
      <c r="B55" s="19"/>
      <c r="F55" s="25"/>
      <c r="G55" s="25"/>
    </row>
    <row r="56" spans="2:7" s="17" customFormat="1" x14ac:dyDescent="0.25">
      <c r="B56" s="19"/>
      <c r="F56" s="25"/>
      <c r="G56" s="25"/>
    </row>
    <row r="57" spans="2:7" s="17" customFormat="1" x14ac:dyDescent="0.25">
      <c r="B57" s="19"/>
      <c r="F57" s="25"/>
      <c r="G57" s="25"/>
    </row>
    <row r="58" spans="2:7" s="17" customFormat="1" x14ac:dyDescent="0.25">
      <c r="B58" s="19"/>
      <c r="F58" s="25"/>
      <c r="G58" s="25"/>
    </row>
    <row r="59" spans="2:7" s="17" customFormat="1" x14ac:dyDescent="0.25">
      <c r="B59" s="19"/>
      <c r="F59" s="25"/>
      <c r="G59" s="25"/>
    </row>
    <row r="60" spans="2:7" s="17" customFormat="1" x14ac:dyDescent="0.25">
      <c r="B60" s="19"/>
      <c r="F60" s="25"/>
      <c r="G60" s="25"/>
    </row>
    <row r="61" spans="2:7" s="17" customFormat="1" x14ac:dyDescent="0.25">
      <c r="B61" s="19"/>
      <c r="F61" s="25"/>
      <c r="G61" s="25"/>
    </row>
    <row r="62" spans="2:7" s="17" customFormat="1" x14ac:dyDescent="0.25">
      <c r="B62" s="19"/>
      <c r="F62" s="25"/>
      <c r="G62" s="25"/>
    </row>
    <row r="63" spans="2:7" s="17" customFormat="1" x14ac:dyDescent="0.25">
      <c r="B63" s="19"/>
      <c r="F63" s="25"/>
      <c r="G63" s="25"/>
    </row>
    <row r="64" spans="2:7" s="17" customFormat="1" x14ac:dyDescent="0.25">
      <c r="B64" s="19"/>
      <c r="F64" s="25"/>
      <c r="G64" s="25"/>
    </row>
    <row r="65" spans="2:7" s="17" customFormat="1" x14ac:dyDescent="0.25">
      <c r="B65" s="19"/>
      <c r="F65" s="25"/>
      <c r="G65" s="25"/>
    </row>
    <row r="66" spans="2:7" s="17" customFormat="1" x14ac:dyDescent="0.25">
      <c r="B66" s="19"/>
      <c r="F66" s="25"/>
      <c r="G66" s="25"/>
    </row>
    <row r="67" spans="2:7" s="17" customFormat="1" x14ac:dyDescent="0.25">
      <c r="B67" s="19"/>
      <c r="F67" s="25"/>
      <c r="G67" s="25"/>
    </row>
    <row r="68" spans="2:7" s="17" customFormat="1" x14ac:dyDescent="0.25">
      <c r="B68" s="19"/>
      <c r="F68" s="25"/>
      <c r="G68" s="25"/>
    </row>
    <row r="69" spans="2:7" s="17" customFormat="1" x14ac:dyDescent="0.25">
      <c r="B69" s="19"/>
      <c r="F69" s="25"/>
      <c r="G69" s="25"/>
    </row>
    <row r="70" spans="2:7" s="17" customFormat="1" x14ac:dyDescent="0.25">
      <c r="B70" s="19"/>
      <c r="F70" s="25"/>
      <c r="G70" s="25"/>
    </row>
    <row r="71" spans="2:7" s="17" customFormat="1" x14ac:dyDescent="0.25">
      <c r="B71" s="19"/>
      <c r="F71" s="25"/>
      <c r="G71" s="25"/>
    </row>
    <row r="72" spans="2:7" s="17" customFormat="1" x14ac:dyDescent="0.25">
      <c r="B72" s="19"/>
      <c r="F72" s="25"/>
      <c r="G72" s="25"/>
    </row>
    <row r="73" spans="2:7" s="17" customFormat="1" x14ac:dyDescent="0.25">
      <c r="B73" s="19"/>
      <c r="F73" s="25"/>
      <c r="G73" s="25"/>
    </row>
    <row r="74" spans="2:7" s="17" customFormat="1" x14ac:dyDescent="0.25">
      <c r="B74" s="19"/>
      <c r="F74" s="25"/>
      <c r="G74" s="25"/>
    </row>
    <row r="75" spans="2:7" s="17" customFormat="1" x14ac:dyDescent="0.25">
      <c r="B75" s="19"/>
      <c r="F75" s="25"/>
      <c r="G75" s="25"/>
    </row>
    <row r="76" spans="2:7" s="17" customFormat="1" x14ac:dyDescent="0.25">
      <c r="B76" s="19"/>
      <c r="F76" s="25"/>
      <c r="G76" s="25"/>
    </row>
    <row r="77" spans="2:7" s="17" customFormat="1" x14ac:dyDescent="0.25">
      <c r="B77" s="19"/>
      <c r="F77" s="25"/>
      <c r="G77" s="25"/>
    </row>
    <row r="78" spans="2:7" s="17" customFormat="1" x14ac:dyDescent="0.25">
      <c r="B78" s="19"/>
      <c r="F78" s="25"/>
      <c r="G78" s="25"/>
    </row>
    <row r="79" spans="2:7" s="17" customFormat="1" x14ac:dyDescent="0.25">
      <c r="B79" s="19"/>
      <c r="F79" s="25"/>
      <c r="G79" s="25"/>
    </row>
    <row r="80" spans="2:7" s="17" customFormat="1" x14ac:dyDescent="0.25">
      <c r="B80" s="19"/>
      <c r="F80" s="25"/>
      <c r="G80" s="25"/>
    </row>
    <row r="81" spans="1:11" s="17" customFormat="1" x14ac:dyDescent="0.25">
      <c r="B81" s="19"/>
      <c r="F81" s="25"/>
      <c r="G81" s="25"/>
    </row>
    <row r="82" spans="1:11" s="17" customFormat="1" x14ac:dyDescent="0.25">
      <c r="B82" s="19"/>
      <c r="F82" s="25"/>
      <c r="G82" s="25"/>
    </row>
    <row r="83" spans="1:11" s="17" customFormat="1" x14ac:dyDescent="0.25">
      <c r="B83" s="19"/>
      <c r="F83" s="25"/>
      <c r="G83" s="25"/>
    </row>
    <row r="84" spans="1:11" s="17" customFormat="1" x14ac:dyDescent="0.25">
      <c r="B84" s="19"/>
      <c r="F84" s="25"/>
      <c r="G84" s="25"/>
    </row>
    <row r="85" spans="1:11" x14ac:dyDescent="0.25">
      <c r="A85" s="17"/>
      <c r="I85" s="17"/>
      <c r="J85" s="17"/>
      <c r="K85" s="17"/>
    </row>
    <row r="86" spans="1:11" x14ac:dyDescent="0.25">
      <c r="A86" s="17"/>
      <c r="I86" s="17"/>
      <c r="J86" s="17"/>
      <c r="K86" s="17"/>
    </row>
    <row r="87" spans="1:11" x14ac:dyDescent="0.25">
      <c r="A87" s="17"/>
    </row>
    <row r="88" spans="1:11" x14ac:dyDescent="0.25">
      <c r="A88" s="17"/>
    </row>
    <row r="89" spans="1:11" x14ac:dyDescent="0.25">
      <c r="A89" s="17"/>
    </row>
    <row r="90" spans="1:11" x14ac:dyDescent="0.25">
      <c r="A90" s="17"/>
    </row>
    <row r="91" spans="1:11" x14ac:dyDescent="0.25">
      <c r="A91" s="17"/>
    </row>
    <row r="92" spans="1:11" x14ac:dyDescent="0.25">
      <c r="A92" s="17"/>
    </row>
  </sheetData>
  <mergeCells count="22">
    <mergeCell ref="P19:Q19"/>
    <mergeCell ref="P20:S20"/>
    <mergeCell ref="H44:I45"/>
    <mergeCell ref="J42:K43"/>
    <mergeCell ref="J44:K45"/>
    <mergeCell ref="H42:I43"/>
    <mergeCell ref="O22:T24"/>
    <mergeCell ref="O4:Q4"/>
    <mergeCell ref="O8:P8"/>
    <mergeCell ref="B12:B13"/>
    <mergeCell ref="I12:K12"/>
    <mergeCell ref="L12:L13"/>
    <mergeCell ref="C12:G12"/>
    <mergeCell ref="B6:C6"/>
    <mergeCell ref="B7:C7"/>
    <mergeCell ref="B8:C8"/>
    <mergeCell ref="D6:E6"/>
    <mergeCell ref="D7:E7"/>
    <mergeCell ref="D8:E8"/>
    <mergeCell ref="O12:T13"/>
    <mergeCell ref="P11:Q11"/>
    <mergeCell ref="P10:Q10"/>
  </mergeCells>
  <hyperlinks>
    <hyperlink ref="P20" r:id="rId1"/>
    <hyperlink ref="P19" r:id="rId2"/>
    <hyperlink ref="P20:S20" r:id="rId3" display="Online Invoicing Software"/>
    <hyperlink ref="P19:Q19" r:id="rId4" display="Free Accounting"/>
    <hyperlink ref="P16" r:id="rId5"/>
  </hyperlinks>
  <pageMargins left="3.937007874015748E-2" right="3.937007874015748E-2" top="0.74803149606299213" bottom="0.74803149606299213" header="0.31496062992125984" footer="0.31496062992125984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tabSelected="1" zoomScaleNormal="100" workbookViewId="0">
      <selection activeCell="P16" sqref="P16"/>
    </sheetView>
  </sheetViews>
  <sheetFormatPr defaultColWidth="11.42578125" defaultRowHeight="15" x14ac:dyDescent="0.25"/>
  <cols>
    <col min="1" max="1" width="1.28515625" customWidth="1"/>
    <col min="2" max="2" width="9" style="1" customWidth="1"/>
    <col min="3" max="3" width="10.7109375" customWidth="1"/>
    <col min="4" max="4" width="7.28515625" customWidth="1"/>
    <col min="5" max="5" width="10.7109375" customWidth="1"/>
    <col min="6" max="6" width="7.28515625" style="28" customWidth="1"/>
    <col min="7" max="7" width="2.7109375" style="28" customWidth="1"/>
    <col min="8" max="8" width="17.28515625" customWidth="1"/>
    <col min="9" max="10" width="7.7109375" customWidth="1"/>
    <col min="11" max="11" width="9.7109375" customWidth="1"/>
    <col min="12" max="12" width="7.28515625" customWidth="1"/>
    <col min="13" max="13" width="1.28515625" customWidth="1"/>
    <col min="14" max="14" width="15.7109375" customWidth="1"/>
    <col min="15" max="15" width="18.42578125" customWidth="1"/>
    <col min="17" max="17" width="11.7109375" customWidth="1"/>
    <col min="18" max="18" width="2" customWidth="1"/>
    <col min="19" max="19" width="8.42578125" customWidth="1"/>
    <col min="20" max="20" width="12.5703125" customWidth="1"/>
    <col min="21" max="21" width="15.7109375" style="17" customWidth="1"/>
    <col min="22" max="22" width="13.7109375" style="17" customWidth="1"/>
    <col min="23" max="36" width="11.42578125" style="17"/>
  </cols>
  <sheetData>
    <row r="1" spans="1:36" x14ac:dyDescent="0.25">
      <c r="A1" s="17"/>
      <c r="B1" s="19"/>
      <c r="C1" s="17"/>
      <c r="D1" s="17"/>
      <c r="E1" s="17"/>
      <c r="F1" s="25"/>
      <c r="G1" s="25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36" x14ac:dyDescent="0.25">
      <c r="A2" s="17"/>
      <c r="B2" s="19"/>
      <c r="C2" s="17"/>
      <c r="D2" s="17"/>
      <c r="E2" s="17"/>
      <c r="F2" s="25"/>
      <c r="G2" s="25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36" ht="15.75" thickBot="1" x14ac:dyDescent="0.3">
      <c r="A3" s="17"/>
      <c r="B3" s="19"/>
      <c r="C3" s="17"/>
      <c r="D3" s="17"/>
      <c r="E3" s="17"/>
      <c r="F3" s="25"/>
      <c r="G3" s="25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36" ht="16.5" thickBot="1" x14ac:dyDescent="0.3">
      <c r="A4" s="17"/>
      <c r="B4" s="17"/>
      <c r="C4" s="17"/>
      <c r="D4" s="17"/>
      <c r="E4" s="17"/>
      <c r="F4" s="25"/>
      <c r="G4" s="25"/>
      <c r="H4" s="17"/>
      <c r="I4" s="17"/>
      <c r="J4" s="17"/>
      <c r="K4" s="17"/>
      <c r="M4" s="17"/>
      <c r="N4" s="17"/>
      <c r="O4" s="92" t="s">
        <v>17</v>
      </c>
      <c r="P4" s="93"/>
      <c r="Q4" s="94"/>
      <c r="R4" s="17"/>
      <c r="S4" s="17"/>
      <c r="T4" s="17"/>
    </row>
    <row r="5" spans="1:36" ht="16.5" thickBot="1" x14ac:dyDescent="0.3">
      <c r="A5" s="17"/>
      <c r="B5" s="20"/>
      <c r="C5" s="22"/>
      <c r="D5" s="21"/>
      <c r="E5" s="21"/>
      <c r="F5" s="26"/>
      <c r="G5" s="26"/>
      <c r="I5" s="17"/>
      <c r="J5" s="17"/>
      <c r="K5" s="17"/>
      <c r="L5" s="17"/>
      <c r="M5" s="17"/>
      <c r="N5" s="17"/>
      <c r="O5" s="3" t="s">
        <v>15</v>
      </c>
      <c r="P5" s="4"/>
      <c r="Q5" s="83"/>
      <c r="R5" s="17"/>
      <c r="S5" s="17"/>
      <c r="T5" s="17"/>
    </row>
    <row r="6" spans="1:36" ht="15.75" x14ac:dyDescent="0.25">
      <c r="A6" s="17"/>
      <c r="B6" s="106" t="s">
        <v>6</v>
      </c>
      <c r="C6" s="107"/>
      <c r="D6" s="112"/>
      <c r="E6" s="113"/>
      <c r="F6" s="26"/>
      <c r="G6" s="26"/>
      <c r="H6" s="17"/>
      <c r="I6" s="17"/>
      <c r="J6" s="17"/>
      <c r="K6" s="17"/>
      <c r="L6" s="17"/>
      <c r="M6" s="17"/>
      <c r="N6" s="17"/>
      <c r="O6" s="3" t="s">
        <v>16</v>
      </c>
      <c r="P6" s="4"/>
      <c r="Q6" s="84"/>
      <c r="R6" s="17"/>
      <c r="S6" s="17"/>
      <c r="T6" s="17"/>
    </row>
    <row r="7" spans="1:36" ht="15.75" x14ac:dyDescent="0.25">
      <c r="A7" s="17"/>
      <c r="B7" s="108" t="s">
        <v>7</v>
      </c>
      <c r="C7" s="109"/>
      <c r="D7" s="114"/>
      <c r="E7" s="115"/>
      <c r="F7" s="27"/>
      <c r="G7" s="27"/>
      <c r="H7" s="17"/>
      <c r="I7" s="17"/>
      <c r="J7" s="17"/>
      <c r="K7" s="17"/>
      <c r="L7" s="17"/>
      <c r="M7" s="17"/>
      <c r="N7" s="17"/>
      <c r="O7" s="3" t="s">
        <v>14</v>
      </c>
      <c r="P7" s="4"/>
      <c r="Q7" s="85" t="str">
        <f>IF(Q6="","",Q6-Q5)</f>
        <v/>
      </c>
      <c r="R7" s="17"/>
      <c r="S7" s="17"/>
      <c r="T7" s="17"/>
    </row>
    <row r="8" spans="1:36" ht="16.5" thickBot="1" x14ac:dyDescent="0.3">
      <c r="A8" s="17"/>
      <c r="B8" s="110" t="s">
        <v>9</v>
      </c>
      <c r="C8" s="111"/>
      <c r="D8" s="116"/>
      <c r="E8" s="117"/>
      <c r="F8" s="26"/>
      <c r="G8" s="26"/>
      <c r="I8" s="17"/>
      <c r="J8" s="17"/>
      <c r="K8" s="17"/>
      <c r="L8" s="17"/>
      <c r="M8" s="17"/>
      <c r="N8" s="17"/>
      <c r="O8" s="95" t="s">
        <v>13</v>
      </c>
      <c r="P8" s="136"/>
      <c r="Q8" s="86" t="str">
        <f>IF(Q7="","",Q7*(0.45))</f>
        <v/>
      </c>
      <c r="R8" s="17"/>
      <c r="S8" s="17"/>
      <c r="T8" s="17"/>
    </row>
    <row r="9" spans="1:36" ht="15.75" thickBot="1" x14ac:dyDescent="0.3">
      <c r="A9" s="17"/>
      <c r="B9" s="19"/>
      <c r="C9" s="17"/>
      <c r="D9" s="17"/>
      <c r="E9" s="17"/>
      <c r="F9" s="25"/>
      <c r="G9" s="25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36" ht="16.5" thickBot="1" x14ac:dyDescent="0.3">
      <c r="A10" s="17"/>
      <c r="B10" s="19"/>
      <c r="C10" s="17"/>
      <c r="D10" s="17"/>
      <c r="E10" s="17"/>
      <c r="F10" s="25"/>
      <c r="G10" s="25"/>
      <c r="H10" s="17"/>
      <c r="I10" s="17"/>
      <c r="J10" s="17"/>
      <c r="K10" s="17"/>
      <c r="L10" s="17"/>
      <c r="M10" s="17"/>
      <c r="N10" s="17"/>
      <c r="O10" s="76" t="s">
        <v>24</v>
      </c>
      <c r="P10" s="93" t="s">
        <v>23</v>
      </c>
      <c r="Q10" s="123"/>
      <c r="R10" s="17"/>
      <c r="S10" s="17"/>
      <c r="T10" s="17"/>
    </row>
    <row r="11" spans="1:36" ht="15.75" thickBot="1" x14ac:dyDescent="0.3">
      <c r="A11" s="17"/>
      <c r="B11" s="19"/>
      <c r="C11" s="17"/>
      <c r="D11" s="17"/>
      <c r="E11" s="17"/>
      <c r="F11" s="25"/>
      <c r="G11" s="25"/>
      <c r="H11" s="17"/>
      <c r="I11" s="17"/>
      <c r="J11" s="17"/>
      <c r="K11" s="17"/>
      <c r="L11" s="17"/>
      <c r="M11" s="17"/>
      <c r="N11" s="17"/>
      <c r="O11" s="75"/>
      <c r="P11" s="121" t="str">
        <f>IF(O11="","",O11*1.609344)</f>
        <v/>
      </c>
      <c r="Q11" s="122"/>
      <c r="R11" s="17"/>
      <c r="S11" s="17"/>
      <c r="T11" s="17"/>
    </row>
    <row r="12" spans="1:36" s="2" customFormat="1" x14ac:dyDescent="0.25">
      <c r="A12" s="18"/>
      <c r="B12" s="97" t="s">
        <v>0</v>
      </c>
      <c r="C12" s="103" t="s">
        <v>1</v>
      </c>
      <c r="D12" s="104"/>
      <c r="E12" s="104"/>
      <c r="F12" s="104"/>
      <c r="G12" s="105"/>
      <c r="H12" s="36" t="s">
        <v>8</v>
      </c>
      <c r="I12" s="99" t="s">
        <v>10</v>
      </c>
      <c r="J12" s="99"/>
      <c r="K12" s="100"/>
      <c r="L12" s="101" t="s">
        <v>13</v>
      </c>
      <c r="M12" s="17"/>
      <c r="N12" s="17"/>
      <c r="O12" s="118"/>
      <c r="P12" s="119"/>
      <c r="Q12" s="119"/>
      <c r="R12" s="119"/>
      <c r="S12" s="119"/>
      <c r="T12" s="119"/>
      <c r="U12" s="18"/>
      <c r="V12" s="18"/>
      <c r="W12" s="18"/>
      <c r="Y12" s="17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x14ac:dyDescent="0.25">
      <c r="A13" s="17"/>
      <c r="B13" s="98"/>
      <c r="C13" s="32" t="s">
        <v>5</v>
      </c>
      <c r="D13" s="33" t="s">
        <v>2</v>
      </c>
      <c r="E13" s="33" t="s">
        <v>3</v>
      </c>
      <c r="F13" s="33" t="s">
        <v>4</v>
      </c>
      <c r="G13" s="33" t="s">
        <v>22</v>
      </c>
      <c r="H13" s="33" t="s">
        <v>40</v>
      </c>
      <c r="I13" s="34" t="s">
        <v>11</v>
      </c>
      <c r="J13" s="34" t="s">
        <v>12</v>
      </c>
      <c r="K13" s="35" t="s">
        <v>1</v>
      </c>
      <c r="L13" s="102"/>
      <c r="M13" s="17"/>
      <c r="N13" s="17"/>
      <c r="O13" s="120"/>
      <c r="P13" s="120"/>
      <c r="Q13" s="120"/>
      <c r="R13" s="120"/>
      <c r="S13" s="120"/>
      <c r="T13" s="120"/>
    </row>
    <row r="14" spans="1:36" x14ac:dyDescent="0.25">
      <c r="A14" s="17"/>
      <c r="B14" s="43"/>
      <c r="C14" s="57"/>
      <c r="D14" s="40"/>
      <c r="E14" s="60"/>
      <c r="F14" s="40"/>
      <c r="G14" s="51"/>
      <c r="H14" s="47"/>
      <c r="I14" s="49"/>
      <c r="J14" s="37"/>
      <c r="K14" s="87" t="str">
        <f>IF(J14="","",J14 - I14)</f>
        <v/>
      </c>
      <c r="L14" s="53" t="str">
        <f>IF(K14="","",IF(K14&lt;=10000,K14*0.45,K14*0.25))</f>
        <v/>
      </c>
      <c r="M14" s="17"/>
      <c r="N14" s="17"/>
      <c r="O14" s="5"/>
      <c r="P14" s="6"/>
      <c r="Q14" s="6"/>
      <c r="R14" s="6"/>
      <c r="S14" s="6"/>
      <c r="T14" s="7"/>
    </row>
    <row r="15" spans="1:36" ht="15.75" x14ac:dyDescent="0.25">
      <c r="A15" s="17"/>
      <c r="B15" s="44"/>
      <c r="C15" s="58"/>
      <c r="D15" s="42"/>
      <c r="E15" s="61"/>
      <c r="F15" s="41"/>
      <c r="G15" s="52"/>
      <c r="H15" s="48"/>
      <c r="I15" s="50" t="str">
        <f>IF(J14="","",J14)</f>
        <v/>
      </c>
      <c r="J15" s="38"/>
      <c r="K15" s="88" t="str">
        <f t="shared" ref="K15:K38" si="0">IF(J15="","",J15 - I15)</f>
        <v/>
      </c>
      <c r="L15" s="54" t="str">
        <f>IF(K15="","",IF(K14+K15&lt;=10000,K15*0.45,K15*0.25))</f>
        <v/>
      </c>
      <c r="M15" s="17"/>
      <c r="N15" s="17"/>
      <c r="O15" s="8"/>
      <c r="P15" s="9" t="s">
        <v>37</v>
      </c>
      <c r="Q15" s="10"/>
      <c r="R15" s="10"/>
      <c r="S15" s="10"/>
      <c r="T15" s="11"/>
    </row>
    <row r="16" spans="1:36" ht="15.75" x14ac:dyDescent="0.25">
      <c r="A16" s="17"/>
      <c r="B16" s="44"/>
      <c r="C16" s="58"/>
      <c r="D16" s="42"/>
      <c r="E16" s="61"/>
      <c r="F16" s="41"/>
      <c r="G16" s="52"/>
      <c r="H16" s="48"/>
      <c r="I16" s="50" t="str">
        <f>IF(J15="","",J15)</f>
        <v/>
      </c>
      <c r="J16" s="38"/>
      <c r="K16" s="88" t="str">
        <f t="shared" si="0"/>
        <v/>
      </c>
      <c r="L16" s="54" t="str">
        <f>IF(K16="","",IF(K14+K15+K16&lt;=10000,K16*0.45,K16*0.25))</f>
        <v/>
      </c>
      <c r="M16" s="17"/>
      <c r="N16" s="17"/>
      <c r="O16" s="12"/>
      <c r="P16" s="91" t="s">
        <v>35</v>
      </c>
      <c r="S16" s="17"/>
      <c r="T16" s="24"/>
    </row>
    <row r="17" spans="1:20" x14ac:dyDescent="0.25">
      <c r="A17" s="17"/>
      <c r="B17" s="44"/>
      <c r="C17" s="58"/>
      <c r="D17" s="42"/>
      <c r="E17" s="61"/>
      <c r="F17" s="41"/>
      <c r="G17" s="52"/>
      <c r="H17" s="48"/>
      <c r="I17" s="50" t="str">
        <f t="shared" ref="I17:I38" si="1">IF(J16="","",J16)</f>
        <v/>
      </c>
      <c r="J17" s="38"/>
      <c r="K17" s="88" t="str">
        <f t="shared" si="0"/>
        <v/>
      </c>
      <c r="L17" s="54" t="str">
        <f>IF(K17="","",IF(K14+K15+K16+K17&lt;=10000,K17*0.45,K17*0.25))</f>
        <v/>
      </c>
      <c r="M17" s="17"/>
      <c r="N17" s="17"/>
      <c r="O17" s="12"/>
      <c r="P17" s="10"/>
      <c r="Q17" s="10"/>
      <c r="R17" s="10"/>
      <c r="S17" s="10"/>
      <c r="T17" s="11"/>
    </row>
    <row r="18" spans="1:20" ht="15.75" x14ac:dyDescent="0.25">
      <c r="A18" s="17"/>
      <c r="B18" s="44"/>
      <c r="C18" s="58"/>
      <c r="D18" s="42"/>
      <c r="E18" s="61"/>
      <c r="F18" s="41"/>
      <c r="G18" s="52"/>
      <c r="H18" s="48"/>
      <c r="I18" s="50" t="str">
        <f t="shared" si="1"/>
        <v/>
      </c>
      <c r="J18" s="38"/>
      <c r="K18" s="88" t="str">
        <f t="shared" si="0"/>
        <v/>
      </c>
      <c r="L18" s="54" t="str">
        <f>IF(K18="","",IF(K14+K15+K16+K17+K18&lt;=10000,K18*0.45,K18*0.25))</f>
        <v/>
      </c>
      <c r="M18" s="17"/>
      <c r="N18" s="17"/>
      <c r="O18" s="8"/>
      <c r="P18" s="9" t="s">
        <v>36</v>
      </c>
      <c r="Q18" s="10"/>
      <c r="R18" s="10"/>
      <c r="S18" s="10"/>
      <c r="T18" s="11"/>
    </row>
    <row r="19" spans="1:20" ht="15.75" x14ac:dyDescent="0.25">
      <c r="A19" s="17"/>
      <c r="B19" s="44"/>
      <c r="C19" s="58"/>
      <c r="D19" s="42"/>
      <c r="E19" s="61"/>
      <c r="F19" s="41"/>
      <c r="G19" s="52"/>
      <c r="H19" s="48"/>
      <c r="I19" s="50" t="str">
        <f t="shared" si="1"/>
        <v/>
      </c>
      <c r="J19" s="38"/>
      <c r="K19" s="88" t="str">
        <f t="shared" si="0"/>
        <v/>
      </c>
      <c r="L19" s="54" t="str">
        <f>IF(K19="","",IF(K14+K15+K16+K17+K18+K19&lt;=10000,K19*0.45,K19*0.25))</f>
        <v/>
      </c>
      <c r="M19" s="17"/>
      <c r="N19" s="17"/>
      <c r="O19" s="13"/>
      <c r="P19" s="124" t="s">
        <v>38</v>
      </c>
      <c r="Q19" s="125"/>
      <c r="R19" s="23"/>
      <c r="S19" s="10"/>
      <c r="T19" s="11"/>
    </row>
    <row r="20" spans="1:20" ht="15.75" x14ac:dyDescent="0.25">
      <c r="A20" s="17"/>
      <c r="B20" s="44"/>
      <c r="C20" s="58"/>
      <c r="D20" s="42"/>
      <c r="E20" s="61"/>
      <c r="F20" s="41"/>
      <c r="G20" s="52"/>
      <c r="H20" s="48"/>
      <c r="I20" s="50" t="str">
        <f t="shared" si="1"/>
        <v/>
      </c>
      <c r="J20" s="38"/>
      <c r="K20" s="88" t="str">
        <f t="shared" si="0"/>
        <v/>
      </c>
      <c r="L20" s="54" t="str">
        <f>IF(K20="","",IF(K14+K15+K16+K17+K18+K19+K20&lt;=10000,K20*0.45,K20*0.25))</f>
        <v/>
      </c>
      <c r="M20" s="17"/>
      <c r="N20" s="17"/>
      <c r="O20" s="13"/>
      <c r="P20" s="126" t="s">
        <v>39</v>
      </c>
      <c r="Q20" s="127"/>
      <c r="R20" s="127"/>
      <c r="S20" s="127"/>
      <c r="T20" s="11"/>
    </row>
    <row r="21" spans="1:20" x14ac:dyDescent="0.25">
      <c r="A21" s="17"/>
      <c r="B21" s="44"/>
      <c r="C21" s="58"/>
      <c r="D21" s="42"/>
      <c r="E21" s="61"/>
      <c r="F21" s="41"/>
      <c r="G21" s="52"/>
      <c r="H21" s="48"/>
      <c r="I21" s="50" t="str">
        <f t="shared" si="1"/>
        <v/>
      </c>
      <c r="J21" s="38"/>
      <c r="K21" s="88" t="str">
        <f t="shared" si="0"/>
        <v/>
      </c>
      <c r="L21" s="54" t="str">
        <f>IF(K21="","",IF(K14+K15+K16+K17+K18+K19+K20+K21&lt;=10000,K21*0.45,K21*0.25))</f>
        <v/>
      </c>
      <c r="M21" s="17"/>
      <c r="N21" s="17"/>
      <c r="O21" s="14"/>
      <c r="P21" s="15"/>
      <c r="Q21" s="15"/>
      <c r="R21" s="15"/>
      <c r="S21" s="15"/>
      <c r="T21" s="16"/>
    </row>
    <row r="22" spans="1:20" x14ac:dyDescent="0.25">
      <c r="A22" s="17"/>
      <c r="B22" s="44"/>
      <c r="C22" s="58"/>
      <c r="D22" s="42"/>
      <c r="E22" s="61"/>
      <c r="F22" s="41"/>
      <c r="G22" s="52"/>
      <c r="H22" s="48"/>
      <c r="I22" s="50" t="str">
        <f t="shared" si="1"/>
        <v/>
      </c>
      <c r="J22" s="38"/>
      <c r="K22" s="88" t="str">
        <f t="shared" si="0"/>
        <v/>
      </c>
      <c r="L22" s="54" t="str">
        <f>IF(K22="","",IF(K14+K15+K16+K17+K18+K19+K20+K21+K22&lt;=10000,K22*0.45,K22*0.25))</f>
        <v/>
      </c>
      <c r="M22" s="17"/>
      <c r="N22" s="17"/>
      <c r="O22" s="135"/>
      <c r="P22" s="135"/>
      <c r="Q22" s="135"/>
      <c r="R22" s="135"/>
      <c r="S22" s="135"/>
      <c r="T22" s="135"/>
    </row>
    <row r="23" spans="1:20" x14ac:dyDescent="0.25">
      <c r="A23" s="17"/>
      <c r="B23" s="44"/>
      <c r="C23" s="58"/>
      <c r="D23" s="42"/>
      <c r="E23" s="61"/>
      <c r="F23" s="41"/>
      <c r="G23" s="52"/>
      <c r="H23" s="48"/>
      <c r="I23" s="50" t="str">
        <f t="shared" si="1"/>
        <v/>
      </c>
      <c r="J23" s="38"/>
      <c r="K23" s="88" t="str">
        <f t="shared" si="0"/>
        <v/>
      </c>
      <c r="L23" s="54" t="str">
        <f>IF(K23="","",IF(K14+K15+K16+K17+K18+K19+K20+K21+K22+K23&lt;=10000,K23*0.45,K23*0.25))</f>
        <v/>
      </c>
      <c r="M23" s="17"/>
      <c r="N23" s="17"/>
      <c r="O23" s="119"/>
      <c r="P23" s="119"/>
      <c r="Q23" s="119"/>
      <c r="R23" s="119"/>
      <c r="S23" s="119"/>
      <c r="T23" s="119"/>
    </row>
    <row r="24" spans="1:20" x14ac:dyDescent="0.25">
      <c r="A24" s="17"/>
      <c r="B24" s="44"/>
      <c r="C24" s="58"/>
      <c r="D24" s="42"/>
      <c r="E24" s="61"/>
      <c r="F24" s="41"/>
      <c r="G24" s="52"/>
      <c r="H24" s="48"/>
      <c r="I24" s="50" t="str">
        <f t="shared" si="1"/>
        <v/>
      </c>
      <c r="J24" s="38"/>
      <c r="K24" s="88" t="str">
        <f t="shared" si="0"/>
        <v/>
      </c>
      <c r="L24" s="54" t="str">
        <f>IF(K24="","",IF(K14+K15+K16+K17+K18+K19+K20+K21+K22+K23+K24&lt;=10000,K24*0.45,K24*0.25))</f>
        <v/>
      </c>
      <c r="M24" s="17"/>
      <c r="N24" s="17"/>
      <c r="O24" s="119"/>
      <c r="P24" s="119"/>
      <c r="Q24" s="119"/>
      <c r="R24" s="119"/>
      <c r="S24" s="119"/>
      <c r="T24" s="119"/>
    </row>
    <row r="25" spans="1:20" x14ac:dyDescent="0.25">
      <c r="A25" s="17"/>
      <c r="B25" s="44"/>
      <c r="C25" s="58"/>
      <c r="D25" s="42"/>
      <c r="E25" s="61"/>
      <c r="F25" s="41"/>
      <c r="G25" s="52"/>
      <c r="H25" s="48"/>
      <c r="I25" s="50" t="str">
        <f t="shared" si="1"/>
        <v/>
      </c>
      <c r="J25" s="38"/>
      <c r="K25" s="88" t="str">
        <f t="shared" si="0"/>
        <v/>
      </c>
      <c r="L25" s="54" t="str">
        <f>IF(K25="","",IF(K14+K15+K16+K17+K18+K19+K20+K21+K22+K23+K24+K25&lt;=10000,K25*0.45,K25*0.25))</f>
        <v/>
      </c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17"/>
      <c r="B26" s="44"/>
      <c r="C26" s="58"/>
      <c r="D26" s="42"/>
      <c r="E26" s="61"/>
      <c r="F26" s="41"/>
      <c r="G26" s="52"/>
      <c r="H26" s="48"/>
      <c r="I26" s="50" t="str">
        <f t="shared" si="1"/>
        <v/>
      </c>
      <c r="J26" s="38"/>
      <c r="K26" s="88" t="str">
        <f t="shared" si="0"/>
        <v/>
      </c>
      <c r="L26" s="54" t="str">
        <f>IF(K26="","",IF(K14+K15+K16+K17+K18+K19+K20+K21+K22+K23+K24+K25+K26&lt;=10000,K26*0.45,K26*0.25))</f>
        <v/>
      </c>
      <c r="M26" s="17"/>
      <c r="N26" s="17"/>
      <c r="O26" s="17"/>
      <c r="P26" s="17"/>
      <c r="Q26" s="17"/>
      <c r="R26" s="17"/>
      <c r="S26" s="17"/>
      <c r="T26" s="17"/>
    </row>
    <row r="27" spans="1:20" x14ac:dyDescent="0.25">
      <c r="A27" s="17"/>
      <c r="B27" s="44"/>
      <c r="C27" s="58"/>
      <c r="D27" s="42"/>
      <c r="E27" s="61"/>
      <c r="F27" s="41"/>
      <c r="G27" s="52"/>
      <c r="H27" s="48"/>
      <c r="I27" s="50" t="str">
        <f t="shared" si="1"/>
        <v/>
      </c>
      <c r="J27" s="38"/>
      <c r="K27" s="88" t="str">
        <f t="shared" si="0"/>
        <v/>
      </c>
      <c r="L27" s="54" t="str">
        <f>IF(K27="", "", IF(K14+K15+K16+K17+K18+K19+K20+K21+K22+K23+K24+K25+K26+K27&lt;=10000,K27*0.45,K27*0.25))</f>
        <v/>
      </c>
      <c r="M27" s="17"/>
      <c r="N27" s="17"/>
      <c r="O27" s="17"/>
      <c r="P27" s="17"/>
      <c r="Q27" s="17"/>
      <c r="R27" s="17"/>
      <c r="S27" s="17"/>
      <c r="T27" s="17"/>
    </row>
    <row r="28" spans="1:20" x14ac:dyDescent="0.25">
      <c r="A28" s="17"/>
      <c r="B28" s="44"/>
      <c r="C28" s="58"/>
      <c r="D28" s="42"/>
      <c r="E28" s="61"/>
      <c r="F28" s="41"/>
      <c r="G28" s="52"/>
      <c r="H28" s="48"/>
      <c r="I28" s="50" t="str">
        <f t="shared" si="1"/>
        <v/>
      </c>
      <c r="J28" s="38"/>
      <c r="K28" s="88" t="str">
        <f t="shared" si="0"/>
        <v/>
      </c>
      <c r="L28" s="54" t="str">
        <f>IF(K28="","",IF(K14+K15+K16+K17+K18+K19+K20+K21+K22+K23+K24+K25+K26+K27+K28&lt;=10000,K28*0.45,K28*0.25))</f>
        <v/>
      </c>
      <c r="M28" s="17"/>
      <c r="N28" s="17"/>
      <c r="O28" s="17"/>
      <c r="P28" s="17"/>
      <c r="Q28" s="17"/>
      <c r="R28" s="17"/>
      <c r="S28" s="17"/>
      <c r="T28" s="17"/>
    </row>
    <row r="29" spans="1:20" x14ac:dyDescent="0.25">
      <c r="A29" s="17"/>
      <c r="B29" s="44"/>
      <c r="C29" s="58"/>
      <c r="D29" s="42"/>
      <c r="E29" s="61"/>
      <c r="F29" s="41"/>
      <c r="G29" s="52"/>
      <c r="H29" s="48"/>
      <c r="I29" s="50" t="str">
        <f t="shared" si="1"/>
        <v/>
      </c>
      <c r="J29" s="38"/>
      <c r="K29" s="88" t="str">
        <f t="shared" si="0"/>
        <v/>
      </c>
      <c r="L29" s="54" t="str">
        <f>IF(K29="","",IF(K14+K15+K16+K17+K18+K19+K20+K21+K22+K23+K24+K25+K26+K27+K28+K29&lt;=10000,K29*0.45,K29*0.25))</f>
        <v/>
      </c>
      <c r="M29" s="17"/>
      <c r="N29" s="17"/>
      <c r="O29" s="17"/>
      <c r="P29" s="17"/>
      <c r="Q29" s="17"/>
      <c r="R29" s="17"/>
      <c r="S29" s="17"/>
      <c r="T29" s="17"/>
    </row>
    <row r="30" spans="1:20" x14ac:dyDescent="0.25">
      <c r="A30" s="17"/>
      <c r="B30" s="44"/>
      <c r="C30" s="58"/>
      <c r="D30" s="42"/>
      <c r="E30" s="61"/>
      <c r="F30" s="41"/>
      <c r="G30" s="52"/>
      <c r="H30" s="48"/>
      <c r="I30" s="50" t="str">
        <f t="shared" si="1"/>
        <v/>
      </c>
      <c r="J30" s="38"/>
      <c r="K30" s="88" t="str">
        <f t="shared" si="0"/>
        <v/>
      </c>
      <c r="L30" s="54" t="str">
        <f>IF(K30="","",IF(K14+K15+K16+K17+K18+K19+K20+K21+K22+K23+K24+K25+K26+K27+K28+K29+K30&lt;=10000,K30*0.45,K30*0.25))</f>
        <v/>
      </c>
      <c r="M30" s="17"/>
      <c r="N30" s="17"/>
      <c r="O30" s="17"/>
      <c r="P30" s="17"/>
      <c r="Q30" s="17"/>
      <c r="R30" s="17"/>
      <c r="S30" s="17"/>
      <c r="T30" s="17"/>
    </row>
    <row r="31" spans="1:20" x14ac:dyDescent="0.25">
      <c r="A31" s="17"/>
      <c r="B31" s="44"/>
      <c r="C31" s="58"/>
      <c r="D31" s="42"/>
      <c r="E31" s="61"/>
      <c r="F31" s="41"/>
      <c r="G31" s="52"/>
      <c r="H31" s="48"/>
      <c r="I31" s="50" t="str">
        <f t="shared" si="1"/>
        <v/>
      </c>
      <c r="J31" s="38"/>
      <c r="K31" s="88" t="str">
        <f t="shared" si="0"/>
        <v/>
      </c>
      <c r="L31" s="54" t="str">
        <f>IF(K31="","",IF(K14+K15+K16+K17+K18+K19+K20+K21+K22+K23+K24+K25+K26+K27+K28+K29+K30+K31&lt;=10000,K31*0.45,K31*0.25))</f>
        <v/>
      </c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A32" s="17"/>
      <c r="B32" s="44"/>
      <c r="C32" s="58"/>
      <c r="D32" s="42"/>
      <c r="E32" s="61"/>
      <c r="F32" s="67"/>
      <c r="G32" s="64"/>
      <c r="H32" s="48"/>
      <c r="I32" s="50" t="str">
        <f t="shared" si="1"/>
        <v/>
      </c>
      <c r="J32" s="38"/>
      <c r="K32" s="88" t="str">
        <f t="shared" si="0"/>
        <v/>
      </c>
      <c r="L32" s="54" t="str">
        <f>IF(K32="","",IF(K14+K15+K16+K17+K18+K19+K20+K21+K22+K23+K24+K25+K26+K27+K28+K29+K30+K31+K32&lt;=10000,K32*0.45,K32*0.25))</f>
        <v/>
      </c>
      <c r="M32" s="17"/>
      <c r="N32" s="17"/>
      <c r="O32" s="17"/>
      <c r="P32" s="17"/>
      <c r="Q32" s="17"/>
      <c r="R32" s="17"/>
      <c r="S32" s="17"/>
      <c r="T32" s="17"/>
    </row>
    <row r="33" spans="1:20" x14ac:dyDescent="0.25">
      <c r="A33" s="17"/>
      <c r="B33" s="44"/>
      <c r="C33" s="59"/>
      <c r="D33" s="66"/>
      <c r="E33" s="62"/>
      <c r="F33" s="67"/>
      <c r="G33" s="63"/>
      <c r="H33" s="70"/>
      <c r="I33" s="56" t="str">
        <f t="shared" si="1"/>
        <v/>
      </c>
      <c r="J33" s="38"/>
      <c r="K33" s="89" t="str">
        <f t="shared" si="0"/>
        <v/>
      </c>
      <c r="L33" s="54" t="str">
        <f>IF(K33="","",IF(K14+K15+K16+K17+K18+K19+K20+K21+K22+K23+K24+K25+K26+K27+K28+K29+K30+K31+K32+K33&lt;=10000,K33*0.45,K33*0.25))</f>
        <v/>
      </c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17"/>
      <c r="B34" s="44"/>
      <c r="C34" s="59"/>
      <c r="D34" s="66"/>
      <c r="E34" s="62"/>
      <c r="F34" s="67"/>
      <c r="G34" s="63"/>
      <c r="H34" s="70"/>
      <c r="I34" s="56" t="str">
        <f t="shared" si="1"/>
        <v/>
      </c>
      <c r="J34" s="38"/>
      <c r="K34" s="89" t="str">
        <f t="shared" si="0"/>
        <v/>
      </c>
      <c r="L34" s="54" t="str">
        <f>IF(K34="","",IF(K14+K15+K16+K17+K18+K19+K20+K21+K22+K23+K24+K25+K26+K27+K28+K29+K30+K31+K32+K33+K34&lt;=10000,K34*0.45,K34*0.25))</f>
        <v/>
      </c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17"/>
      <c r="B35" s="44"/>
      <c r="C35" s="59"/>
      <c r="D35" s="66"/>
      <c r="E35" s="62"/>
      <c r="F35" s="67"/>
      <c r="G35" s="63"/>
      <c r="H35" s="70"/>
      <c r="I35" s="56" t="str">
        <f t="shared" si="1"/>
        <v/>
      </c>
      <c r="J35" s="38"/>
      <c r="K35" s="89" t="str">
        <f t="shared" si="0"/>
        <v/>
      </c>
      <c r="L35" s="54" t="str">
        <f>IF(K35="","",IF(K14+K15+K16+K17+K18+K19+K20+K21+K22+K23+K24+K25+K26+K27+K28+K29+K30+K31+K32+K33+K34+K35&lt;=10000,K35*0.45,K35*0.25))</f>
        <v/>
      </c>
      <c r="M35" s="17"/>
      <c r="N35" s="17"/>
      <c r="O35" s="17"/>
      <c r="P35" s="17"/>
      <c r="Q35" s="17"/>
      <c r="R35" s="17"/>
      <c r="S35" s="17"/>
      <c r="T35" s="17"/>
    </row>
    <row r="36" spans="1:20" x14ac:dyDescent="0.25">
      <c r="A36" s="17"/>
      <c r="B36" s="44"/>
      <c r="C36" s="59"/>
      <c r="D36" s="66"/>
      <c r="E36" s="62"/>
      <c r="F36" s="67"/>
      <c r="G36" s="63"/>
      <c r="H36" s="70"/>
      <c r="I36" s="56" t="str">
        <f t="shared" si="1"/>
        <v/>
      </c>
      <c r="J36" s="38"/>
      <c r="K36" s="89" t="str">
        <f t="shared" si="0"/>
        <v/>
      </c>
      <c r="L36" s="54" t="str">
        <f>IF(K36="","",IF(K14+K15+K16+K17+K18+K19+K20+K21+K22+K23+K24+K25+K26+K27+K28+K29+K30+K31+K32+K33+K34+K35+K36&lt;=10000,K36*0.45,K36*0.25))</f>
        <v/>
      </c>
      <c r="M36" s="17"/>
      <c r="N36" s="17"/>
      <c r="O36" s="17"/>
      <c r="P36" s="17"/>
      <c r="Q36" s="17"/>
      <c r="R36" s="17"/>
      <c r="S36" s="17"/>
      <c r="T36" s="17"/>
    </row>
    <row r="37" spans="1:20" x14ac:dyDescent="0.25">
      <c r="A37" s="17"/>
      <c r="B37" s="44"/>
      <c r="C37" s="59"/>
      <c r="D37" s="66"/>
      <c r="E37" s="62"/>
      <c r="F37" s="67"/>
      <c r="G37" s="63"/>
      <c r="H37" s="70"/>
      <c r="I37" s="56" t="str">
        <f t="shared" si="1"/>
        <v/>
      </c>
      <c r="J37" s="38"/>
      <c r="K37" s="89" t="str">
        <f t="shared" si="0"/>
        <v/>
      </c>
      <c r="L37" s="54" t="str">
        <f>IF(K37="","",IF(K14+K15+K16+K17+K18+K19+K20+K21+K22+K23+K24+K25+K26+K27+K28+K29+K30+K31+K32+K33+K34+K35+K36+K37&lt;=10000,K37*0.45,K37*0.25))</f>
        <v/>
      </c>
      <c r="M37" s="17"/>
      <c r="N37" s="17"/>
      <c r="O37" s="17"/>
      <c r="P37" s="17"/>
      <c r="Q37" s="17"/>
      <c r="R37" s="17"/>
      <c r="S37" s="17"/>
      <c r="T37" s="17"/>
    </row>
    <row r="38" spans="1:20" ht="15.75" thickBot="1" x14ac:dyDescent="0.3">
      <c r="A38" s="17"/>
      <c r="B38" s="45"/>
      <c r="C38" s="71"/>
      <c r="D38" s="65"/>
      <c r="E38" s="72"/>
      <c r="F38" s="68"/>
      <c r="G38" s="73"/>
      <c r="H38" s="69"/>
      <c r="I38" s="74" t="str">
        <f t="shared" si="1"/>
        <v/>
      </c>
      <c r="J38" s="39"/>
      <c r="K38" s="90" t="str">
        <f t="shared" si="0"/>
        <v/>
      </c>
      <c r="L38" s="55" t="str">
        <f>IF(K38="","",IF(K14+K15+K16+K17+K18+K19+K20+K21+K22+K23+K24+K25+K26+K27+K28+K29+K30+K31+K32+K33+K34+K35+K36+K37+K38&lt;=10000,K38*0.45,K38*0.25))</f>
        <v/>
      </c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17"/>
      <c r="B39" s="29"/>
      <c r="C39" s="30"/>
      <c r="D39" s="30"/>
      <c r="E39" s="30"/>
      <c r="F39" s="31"/>
      <c r="G39" s="31"/>
      <c r="H39" s="30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17" customFormat="1" x14ac:dyDescent="0.25">
      <c r="B40" s="19"/>
      <c r="F40" s="25"/>
      <c r="G40" s="25"/>
    </row>
    <row r="41" spans="1:20" s="17" customFormat="1" ht="15.75" thickBot="1" x14ac:dyDescent="0.3">
      <c r="B41" s="19"/>
      <c r="F41" s="25"/>
      <c r="G41" s="25"/>
    </row>
    <row r="42" spans="1:20" s="17" customFormat="1" ht="15.75" thickBot="1" x14ac:dyDescent="0.3">
      <c r="B42" s="19"/>
      <c r="F42" s="25"/>
      <c r="G42" s="25"/>
      <c r="H42" s="128" t="s">
        <v>19</v>
      </c>
      <c r="I42" s="129"/>
      <c r="J42" s="131">
        <f>SUM(K14:K38)</f>
        <v>0</v>
      </c>
      <c r="K42" s="132"/>
    </row>
    <row r="43" spans="1:20" s="17" customFormat="1" ht="15.75" thickBot="1" x14ac:dyDescent="0.3">
      <c r="B43" s="19"/>
      <c r="F43" s="25"/>
      <c r="G43" s="25"/>
      <c r="H43" s="130"/>
      <c r="I43" s="129"/>
      <c r="J43" s="133"/>
      <c r="K43" s="132"/>
    </row>
    <row r="44" spans="1:20" s="17" customFormat="1" ht="15.75" thickBot="1" x14ac:dyDescent="0.3">
      <c r="B44" s="19"/>
      <c r="F44" s="25"/>
      <c r="G44" s="25"/>
      <c r="H44" s="128" t="s">
        <v>20</v>
      </c>
      <c r="I44" s="129"/>
      <c r="J44" s="134">
        <f>SUM(L14:L38)</f>
        <v>0</v>
      </c>
      <c r="K44" s="132"/>
    </row>
    <row r="45" spans="1:20" s="17" customFormat="1" ht="15.75" thickBot="1" x14ac:dyDescent="0.3">
      <c r="B45" s="19"/>
      <c r="F45" s="25"/>
      <c r="G45" s="25"/>
      <c r="H45" s="130"/>
      <c r="I45" s="129"/>
      <c r="J45" s="133"/>
      <c r="K45" s="132"/>
    </row>
    <row r="46" spans="1:20" s="17" customFormat="1" x14ac:dyDescent="0.25">
      <c r="B46" s="19"/>
      <c r="F46" s="25"/>
      <c r="G46" s="25"/>
    </row>
    <row r="47" spans="1:20" s="17" customFormat="1" x14ac:dyDescent="0.25">
      <c r="B47" s="19"/>
      <c r="F47" s="25"/>
      <c r="G47" s="25"/>
    </row>
    <row r="48" spans="1:20" s="17" customFormat="1" x14ac:dyDescent="0.25">
      <c r="B48" s="19"/>
      <c r="F48" s="25"/>
      <c r="G48" s="25"/>
      <c r="J48" s="46"/>
    </row>
    <row r="49" spans="2:7" s="17" customFormat="1" x14ac:dyDescent="0.25">
      <c r="B49" s="19"/>
      <c r="F49" s="25"/>
      <c r="G49" s="25"/>
    </row>
    <row r="50" spans="2:7" s="17" customFormat="1" x14ac:dyDescent="0.25">
      <c r="B50" s="19"/>
      <c r="F50" s="25"/>
      <c r="G50" s="25"/>
    </row>
    <row r="51" spans="2:7" s="17" customFormat="1" x14ac:dyDescent="0.25">
      <c r="B51" s="19"/>
      <c r="F51" s="25"/>
      <c r="G51" s="25"/>
    </row>
    <row r="52" spans="2:7" s="17" customFormat="1" x14ac:dyDescent="0.25">
      <c r="B52" s="19"/>
      <c r="F52" s="25"/>
      <c r="G52" s="25"/>
    </row>
    <row r="53" spans="2:7" s="17" customFormat="1" x14ac:dyDescent="0.25">
      <c r="B53" s="19"/>
      <c r="F53" s="25"/>
      <c r="G53" s="25"/>
    </row>
    <row r="54" spans="2:7" s="17" customFormat="1" x14ac:dyDescent="0.25">
      <c r="B54" s="19"/>
      <c r="F54" s="25"/>
      <c r="G54" s="25"/>
    </row>
    <row r="55" spans="2:7" s="17" customFormat="1" x14ac:dyDescent="0.25">
      <c r="B55" s="19"/>
      <c r="F55" s="25"/>
      <c r="G55" s="25"/>
    </row>
    <row r="56" spans="2:7" s="17" customFormat="1" x14ac:dyDescent="0.25">
      <c r="B56" s="19"/>
      <c r="F56" s="25"/>
      <c r="G56" s="25"/>
    </row>
    <row r="57" spans="2:7" s="17" customFormat="1" x14ac:dyDescent="0.25">
      <c r="B57" s="19"/>
      <c r="F57" s="25"/>
      <c r="G57" s="25"/>
    </row>
    <row r="58" spans="2:7" s="17" customFormat="1" x14ac:dyDescent="0.25">
      <c r="B58" s="19"/>
      <c r="F58" s="25"/>
      <c r="G58" s="25"/>
    </row>
    <row r="59" spans="2:7" s="17" customFormat="1" x14ac:dyDescent="0.25">
      <c r="B59" s="19"/>
      <c r="F59" s="25"/>
      <c r="G59" s="25"/>
    </row>
    <row r="60" spans="2:7" s="17" customFormat="1" x14ac:dyDescent="0.25">
      <c r="B60" s="19"/>
      <c r="F60" s="25"/>
      <c r="G60" s="25"/>
    </row>
    <row r="61" spans="2:7" s="17" customFormat="1" x14ac:dyDescent="0.25">
      <c r="B61" s="19"/>
      <c r="F61" s="25"/>
      <c r="G61" s="25"/>
    </row>
    <row r="62" spans="2:7" s="17" customFormat="1" x14ac:dyDescent="0.25">
      <c r="B62" s="19"/>
      <c r="F62" s="25"/>
      <c r="G62" s="25"/>
    </row>
    <row r="63" spans="2:7" s="17" customFormat="1" x14ac:dyDescent="0.25">
      <c r="B63" s="19"/>
      <c r="F63" s="25"/>
      <c r="G63" s="25"/>
    </row>
    <row r="64" spans="2:7" s="17" customFormat="1" x14ac:dyDescent="0.25">
      <c r="B64" s="19"/>
      <c r="F64" s="25"/>
      <c r="G64" s="25"/>
    </row>
    <row r="65" spans="2:7" s="17" customFormat="1" x14ac:dyDescent="0.25">
      <c r="B65" s="19"/>
      <c r="F65" s="25"/>
      <c r="G65" s="25"/>
    </row>
    <row r="66" spans="2:7" s="17" customFormat="1" x14ac:dyDescent="0.25">
      <c r="B66" s="19"/>
      <c r="F66" s="25"/>
      <c r="G66" s="25"/>
    </row>
    <row r="67" spans="2:7" s="17" customFormat="1" x14ac:dyDescent="0.25">
      <c r="B67" s="19"/>
      <c r="F67" s="25"/>
      <c r="G67" s="25"/>
    </row>
    <row r="68" spans="2:7" s="17" customFormat="1" x14ac:dyDescent="0.25">
      <c r="B68" s="19"/>
      <c r="F68" s="25"/>
      <c r="G68" s="25"/>
    </row>
    <row r="69" spans="2:7" s="17" customFormat="1" x14ac:dyDescent="0.25">
      <c r="B69" s="19"/>
      <c r="F69" s="25"/>
      <c r="G69" s="25"/>
    </row>
    <row r="70" spans="2:7" s="17" customFormat="1" x14ac:dyDescent="0.25">
      <c r="B70" s="19"/>
      <c r="F70" s="25"/>
      <c r="G70" s="25"/>
    </row>
    <row r="71" spans="2:7" s="17" customFormat="1" x14ac:dyDescent="0.25">
      <c r="B71" s="19"/>
      <c r="F71" s="25"/>
      <c r="G71" s="25"/>
    </row>
    <row r="72" spans="2:7" s="17" customFormat="1" x14ac:dyDescent="0.25">
      <c r="B72" s="19"/>
      <c r="F72" s="25"/>
      <c r="G72" s="25"/>
    </row>
    <row r="73" spans="2:7" s="17" customFormat="1" x14ac:dyDescent="0.25">
      <c r="B73" s="19"/>
      <c r="F73" s="25"/>
      <c r="G73" s="25"/>
    </row>
    <row r="74" spans="2:7" s="17" customFormat="1" x14ac:dyDescent="0.25">
      <c r="B74" s="19"/>
      <c r="F74" s="25"/>
      <c r="G74" s="25"/>
    </row>
    <row r="75" spans="2:7" s="17" customFormat="1" x14ac:dyDescent="0.25">
      <c r="B75" s="19"/>
      <c r="F75" s="25"/>
      <c r="G75" s="25"/>
    </row>
    <row r="76" spans="2:7" s="17" customFormat="1" x14ac:dyDescent="0.25">
      <c r="B76" s="19"/>
      <c r="F76" s="25"/>
      <c r="G76" s="25"/>
    </row>
    <row r="77" spans="2:7" s="17" customFormat="1" x14ac:dyDescent="0.25">
      <c r="B77" s="19"/>
      <c r="F77" s="25"/>
      <c r="G77" s="25"/>
    </row>
    <row r="78" spans="2:7" s="17" customFormat="1" x14ac:dyDescent="0.25">
      <c r="B78" s="19"/>
      <c r="F78" s="25"/>
      <c r="G78" s="25"/>
    </row>
    <row r="79" spans="2:7" s="17" customFormat="1" x14ac:dyDescent="0.25">
      <c r="B79" s="19"/>
      <c r="F79" s="25"/>
      <c r="G79" s="25"/>
    </row>
    <row r="80" spans="2:7" s="17" customFormat="1" x14ac:dyDescent="0.25">
      <c r="B80" s="19"/>
      <c r="F80" s="25"/>
      <c r="G80" s="25"/>
    </row>
    <row r="81" spans="1:11" s="17" customFormat="1" x14ac:dyDescent="0.25">
      <c r="B81" s="19"/>
      <c r="F81" s="25"/>
      <c r="G81" s="25"/>
    </row>
    <row r="82" spans="1:11" s="17" customFormat="1" x14ac:dyDescent="0.25">
      <c r="B82" s="19"/>
      <c r="F82" s="25"/>
      <c r="G82" s="25"/>
    </row>
    <row r="83" spans="1:11" s="17" customFormat="1" x14ac:dyDescent="0.25">
      <c r="B83" s="19"/>
      <c r="F83" s="25"/>
      <c r="G83" s="25"/>
    </row>
    <row r="84" spans="1:11" s="17" customFormat="1" x14ac:dyDescent="0.25">
      <c r="B84" s="19"/>
      <c r="F84" s="25"/>
      <c r="G84" s="25"/>
    </row>
    <row r="85" spans="1:11" x14ac:dyDescent="0.25">
      <c r="A85" s="17"/>
      <c r="I85" s="17"/>
      <c r="J85" s="17"/>
      <c r="K85" s="17"/>
    </row>
    <row r="86" spans="1:11" x14ac:dyDescent="0.25">
      <c r="A86" s="17"/>
      <c r="I86" s="17"/>
      <c r="J86" s="17"/>
      <c r="K86" s="17"/>
    </row>
    <row r="87" spans="1:11" x14ac:dyDescent="0.25">
      <c r="A87" s="17"/>
    </row>
    <row r="88" spans="1:11" x14ac:dyDescent="0.25">
      <c r="A88" s="17"/>
    </row>
    <row r="89" spans="1:11" x14ac:dyDescent="0.25">
      <c r="A89" s="17"/>
    </row>
    <row r="90" spans="1:11" x14ac:dyDescent="0.25">
      <c r="A90" s="17"/>
    </row>
    <row r="91" spans="1:11" x14ac:dyDescent="0.25">
      <c r="A91" s="17"/>
    </row>
    <row r="92" spans="1:11" x14ac:dyDescent="0.25">
      <c r="A92" s="17"/>
    </row>
  </sheetData>
  <mergeCells count="22">
    <mergeCell ref="O22:T24"/>
    <mergeCell ref="H42:I43"/>
    <mergeCell ref="J42:K43"/>
    <mergeCell ref="H44:I45"/>
    <mergeCell ref="J44:K45"/>
    <mergeCell ref="P19:Q19"/>
    <mergeCell ref="P20:S20"/>
    <mergeCell ref="P10:Q10"/>
    <mergeCell ref="P11:Q11"/>
    <mergeCell ref="B12:B13"/>
    <mergeCell ref="C12:G12"/>
    <mergeCell ref="I12:K12"/>
    <mergeCell ref="L12:L13"/>
    <mergeCell ref="O12:T13"/>
    <mergeCell ref="B8:C8"/>
    <mergeCell ref="D8:E8"/>
    <mergeCell ref="O8:P8"/>
    <mergeCell ref="O4:Q4"/>
    <mergeCell ref="B6:C6"/>
    <mergeCell ref="D6:E6"/>
    <mergeCell ref="B7:C7"/>
    <mergeCell ref="D7:E7"/>
  </mergeCells>
  <hyperlinks>
    <hyperlink ref="P20" r:id="rId1"/>
    <hyperlink ref="P19" r:id="rId2"/>
    <hyperlink ref="P20:S20" r:id="rId3" display="Online Invoicing Software"/>
    <hyperlink ref="P19:Q19" r:id="rId4" display="Free Accounting"/>
    <hyperlink ref="P16" r:id="rId5"/>
  </hyperlinks>
  <pageMargins left="3.937007874015748E-2" right="3.937007874015748E-2" top="0.74803149606299213" bottom="0.74803149606299213" header="0.31496062992125984" footer="0.31496062992125984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Mileage Log</vt:lpstr>
      <vt:lpstr>Blank Mileage 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John</cp:lastModifiedBy>
  <cp:lastPrinted>2015-08-25T11:50:43Z</cp:lastPrinted>
  <dcterms:created xsi:type="dcterms:W3CDTF">2014-09-19T12:32:50Z</dcterms:created>
  <dcterms:modified xsi:type="dcterms:W3CDTF">2015-12-14T11:57:33Z</dcterms:modified>
</cp:coreProperties>
</file>